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2023년\"/>
    </mc:Choice>
  </mc:AlternateContent>
  <bookViews>
    <workbookView xWindow="0" yWindow="0" windowWidth="28800" windowHeight="12075"/>
  </bookViews>
  <sheets>
    <sheet name="1월" sheetId="2" r:id="rId1"/>
    <sheet name="Sheet1" sheetId="3" state="hidden" r:id="rId2"/>
  </sheets>
  <definedNames>
    <definedName name="_xlnm.Print_Area" localSheetId="0">'1월'!$A$1:$N$30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2" l="1"/>
  <c r="K24" i="2"/>
  <c r="K25" i="2"/>
  <c r="K26" i="2"/>
  <c r="K27" i="2"/>
  <c r="K20" i="2"/>
  <c r="K16" i="2"/>
  <c r="K17" i="2"/>
  <c r="K13" i="2"/>
  <c r="K14" i="2"/>
  <c r="K10" i="2"/>
  <c r="K11" i="2"/>
  <c r="K9" i="2"/>
  <c r="J30" i="2"/>
  <c r="J27" i="2"/>
  <c r="J26" i="2"/>
  <c r="J25" i="2"/>
  <c r="J24" i="2"/>
  <c r="J20" i="2"/>
  <c r="J17" i="2"/>
  <c r="J16" i="2"/>
  <c r="J14" i="2"/>
  <c r="J13" i="2"/>
  <c r="J11" i="2"/>
  <c r="J10" i="2"/>
  <c r="J9" i="2"/>
  <c r="L16" i="2"/>
  <c r="L15" i="2" s="1"/>
  <c r="K8" i="2" l="1"/>
  <c r="J8" i="2"/>
  <c r="M30" i="2" l="1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21" i="2" s="1"/>
  <c r="M18" i="2"/>
  <c r="M15" i="2"/>
  <c r="L29" i="2"/>
  <c r="L28" i="2" s="1"/>
  <c r="L23" i="2"/>
  <c r="L22" i="2" s="1"/>
  <c r="L21" i="2" s="1"/>
  <c r="L18" i="2"/>
  <c r="L7" i="2"/>
  <c r="K29" i="2"/>
  <c r="K28" i="2" s="1"/>
  <c r="K19" i="2"/>
  <c r="K18" i="2" s="1"/>
  <c r="J29" i="2"/>
  <c r="J28" i="2" s="1"/>
  <c r="J19" i="2"/>
  <c r="J18" i="2" s="1"/>
  <c r="J12" i="2" l="1"/>
  <c r="J15" i="2"/>
  <c r="J23" i="2"/>
  <c r="J22" i="2" s="1"/>
  <c r="J21" i="2" s="1"/>
  <c r="K12" i="2"/>
  <c r="K23" i="2"/>
  <c r="K22" i="2" s="1"/>
  <c r="K21" i="2" s="1"/>
  <c r="K15" i="2"/>
  <c r="J7" i="2"/>
  <c r="K7" i="2"/>
  <c r="M6" i="2"/>
  <c r="L6" i="2"/>
  <c r="L5" i="2" s="1"/>
  <c r="L4" i="2" l="1"/>
  <c r="J6" i="2"/>
  <c r="J5" i="2" s="1"/>
  <c r="J4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<sst xmlns="http://schemas.openxmlformats.org/spreadsheetml/2006/main" count="185" uniqueCount="95">
  <si>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</si>
  <si>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</si>
  <si>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</si>
  <si>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</si>
  <si>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</si>
  <si>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</si>
  <si>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</si>
  <si>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</si>
  <si>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</si>
  <si>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</si>
  <si>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</si>
  <si>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문화및관광</t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</si>
  <si>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</si>
  <si>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</si>
  <si>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</si>
  <si>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</si>
  <si>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</si>
  <si>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</si>
  <si>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</si>
  <si>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</si>
  <si>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</si>
  <si>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</si>
  <si>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</si>
  <si>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</si>
  <si>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</si>
  <si>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</si>
  <si>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</si>
  <si>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</si>
  <si>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</si>
  <si>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</si>
  <si>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</si>
  <si>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</si>
  <si>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</si>
  <si>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</si>
  <si>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</si>
  <si>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</si>
  <si>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</si>
  <si>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</si>
  <si>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</si>
  <si>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</si>
  <si>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</si>
  <si>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</si>
  <si>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</si>
  <si>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</si>
  <si>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</si>
  <si>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</si>
  <si>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</si>
  <si>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</si>
  <si>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</si>
  <si>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</si>
  <si>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</si>
  <si>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</si>
  <si>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</si>
  <si>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</si>
  <si>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</si>
  <si>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</si>
  <si>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</si>
  <si>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</si>
  <si>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</si>
  <si>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</si>
  <si>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</si>
  <si>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</si>
  <si>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</si>
  <si>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</si>
  <si>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</si>
  <si>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</si>
  <si>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</si>
  <si>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</si>
  <si>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</si>
  <si>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</si>
  <si>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</si>
  <si>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</si>
  <si>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</si>
  <si>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</si>
  <si>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</si>
  <si>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</si>
  <si>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</si>
  <si>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</si>
  <si>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</si>
  <si>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</si>
  <si>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</si>
  <si>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</si>
  <si>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총계</t>
  </si>
  <si>
    <t xml:space="preserve">  비통화금융기관예치(문예기금)</t>
  </si>
  <si>
    <t>전월(누계)</t>
    <phoneticPr fontId="1" type="noConversion"/>
  </si>
  <si>
    <t>당월(순액)</t>
    <phoneticPr fontId="1" type="noConversion"/>
  </si>
  <si>
    <t>당월(누계)</t>
    <phoneticPr fontId="1" type="noConversion"/>
  </si>
  <si>
    <t>□ 2023회계연도 문화예술진흥기금 지출 운용상황</t>
    <phoneticPr fontId="4" type="noConversion"/>
  </si>
  <si>
    <t>2023년</t>
    <phoneticPr fontId="4" type="noConversion"/>
  </si>
  <si>
    <t>1월</t>
    <phoneticPr fontId="4" type="noConversion"/>
  </si>
  <si>
    <t xml:space="preserve">    예술가치의사회적확산</t>
  </si>
  <si>
    <t xml:space="preserve">    예술가치의사회적확산</t>
    <phoneticPr fontId="1" type="noConversion"/>
  </si>
  <si>
    <t>예술의 창작역량 및 사회적 가치제고</t>
    <phoneticPr fontId="4" type="noConversion"/>
  </si>
  <si>
    <t>문화예술
진흥기금</t>
    <phoneticPr fontId="4" type="noConversion"/>
  </si>
  <si>
    <t>문화체육
관광부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</si>
</sst>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rgb="FFF0E68C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49" fontId="8" fillId="4" borderId="4" xfId="0" applyNumberFormat="1" applyFont="1" applyFill="1" applyBorder="1" applyAlignment="1">
      <alignment horizontal="center" vertical="center" wrapText="1"/>
    </xf>
    <xf numFmtId="176" fontId="8" fillId="4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5" fillId="0" borderId="1" xfId="2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176" fontId="8" fillId="0" borderId="3" xfId="0" applyNumberFormat="1" applyFont="1" applyFill="1" applyBorder="1" applyAlignment="1">
      <alignment horizontal="right" vertical="center" wrapText="1"/>
    </xf>
    <xf numFmtId="176" fontId="8" fillId="5" borderId="3" xfId="0" applyNumberFormat="1" applyFont="1" applyFill="1" applyBorder="1" applyAlignment="1">
      <alignment horizontal="right" vertical="center" wrapText="1"/>
    </xf>
    <xf numFmtId="41" fontId="9" fillId="2" borderId="1" xfId="2" applyFont="1" applyFill="1" applyBorder="1">
      <alignment vertical="center"/>
    </xf>
    <xf numFmtId="41" fontId="9" fillId="0" borderId="1" xfId="2" applyFont="1" applyFill="1" applyBorder="1">
      <alignment vertical="center"/>
    </xf>
    <xf numFmtId="41" fontId="9" fillId="0" borderId="1" xfId="2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view="pageBreakPreview" zoomScaleNormal="85" zoomScaleSheetLayoutView="100" workbookViewId="0">
      <selection activeCell="A32" sqref="A32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4.75" style="2" bestFit="1" customWidth="1"/>
    <col min="10" max="11" width="16.75" style="2" bestFit="1" customWidth="1"/>
    <col min="12" max="12" width="20.375" style="2" customWidth="1"/>
    <col min="13" max="13" width="18.5" style="2" customWidth="1"/>
    <col min="14" max="14" width="19.12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87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19" t="s">
        <v>5</v>
      </c>
      <c r="F3" s="19"/>
      <c r="G3" s="19"/>
      <c r="H3" s="19"/>
      <c r="I3" s="19"/>
      <c r="J3" s="8" t="s">
        <v>6</v>
      </c>
      <c r="K3" s="8" t="s">
        <v>7</v>
      </c>
      <c r="L3" s="8" t="s">
        <v>8</v>
      </c>
      <c r="M3" s="8" t="s">
        <v>9</v>
      </c>
      <c r="N3" s="8" t="s">
        <v>10</v>
      </c>
    </row>
    <row r="4" spans="1:16" ht="16.5" customHeight="1" x14ac:dyDescent="0.3">
      <c r="A4" s="26" t="s">
        <v>88</v>
      </c>
      <c r="B4" s="27" t="s">
        <v>89</v>
      </c>
      <c r="C4" s="28" t="s">
        <v>94</v>
      </c>
      <c r="D4" s="28" t="s">
        <v>93</v>
      </c>
      <c r="E4" s="25" t="s">
        <v>11</v>
      </c>
      <c r="F4" s="25"/>
      <c r="G4" s="25"/>
      <c r="H4" s="25"/>
      <c r="I4" s="25"/>
      <c r="J4" s="23">
        <f>J5+J21</f>
        <v>539637000000</v>
      </c>
      <c r="K4" s="23">
        <f t="shared" ref="K4:N4" si="0">K5+K21</f>
        <v>539637000000</v>
      </c>
      <c r="L4" s="23">
        <f t="shared" si="0"/>
        <v>6335809789</v>
      </c>
      <c r="M4" s="23">
        <f t="shared" si="0"/>
        <v>6335809789</v>
      </c>
      <c r="N4" s="23">
        <f t="shared" si="0"/>
        <v>6335809789</v>
      </c>
    </row>
    <row r="5" spans="1:16" x14ac:dyDescent="0.3">
      <c r="A5" s="26"/>
      <c r="B5" s="27"/>
      <c r="C5" s="28"/>
      <c r="D5" s="28"/>
      <c r="E5" s="24"/>
      <c r="F5" s="25" t="s">
        <v>23</v>
      </c>
      <c r="G5" s="25"/>
      <c r="H5" s="25"/>
      <c r="I5" s="25"/>
      <c r="J5" s="23">
        <f>J6+J18</f>
        <v>402480000000</v>
      </c>
      <c r="K5" s="23">
        <f>K6+K18</f>
        <v>402480000000</v>
      </c>
      <c r="L5" s="23">
        <f t="shared" ref="L5:M5" si="1">L6+L18</f>
        <v>5206429591</v>
      </c>
      <c r="M5" s="23">
        <f t="shared" si="1"/>
        <v>5206429591</v>
      </c>
      <c r="N5" s="23">
        <f>N6+N18</f>
        <v>5206429591</v>
      </c>
    </row>
    <row r="6" spans="1:16" x14ac:dyDescent="0.3">
      <c r="A6" s="26"/>
      <c r="B6" s="27"/>
      <c r="C6" s="28"/>
      <c r="D6" s="28"/>
      <c r="E6" s="24"/>
      <c r="F6" s="24"/>
      <c r="G6" s="25" t="s">
        <v>92</v>
      </c>
      <c r="H6" s="25"/>
      <c r="I6" s="25"/>
      <c r="J6" s="23">
        <f>J15+J7+J12</f>
        <v>384585000000</v>
      </c>
      <c r="K6" s="23">
        <f>K15+K7+K12</f>
        <v>384585000000</v>
      </c>
      <c r="L6" s="23">
        <f t="shared" ref="L6:M6" si="2">L15+L7+L12</f>
        <v>5206429591</v>
      </c>
      <c r="M6" s="23">
        <f t="shared" si="2"/>
        <v>5206429591</v>
      </c>
      <c r="N6" s="23">
        <f>N15+N7+N12</f>
        <v>5206429591</v>
      </c>
    </row>
    <row r="7" spans="1:16" x14ac:dyDescent="0.3">
      <c r="A7" s="26"/>
      <c r="B7" s="27"/>
      <c r="C7" s="28"/>
      <c r="D7" s="28"/>
      <c r="E7" s="24"/>
      <c r="F7" s="24"/>
      <c r="G7" s="24"/>
      <c r="H7" s="25" t="s">
        <v>12</v>
      </c>
      <c r="I7" s="25"/>
      <c r="J7" s="23">
        <f>SUM(J8:J11)</f>
        <v>103360000000</v>
      </c>
      <c r="K7" s="23">
        <f>SUM(K8:K11)</f>
        <v>103360000000</v>
      </c>
      <c r="L7" s="23">
        <f>SUM(L8:L11)</f>
        <v>4230476219</v>
      </c>
      <c r="M7" s="23">
        <f t="shared" ref="M7:N7" si="3">SUM(M8:M11)</f>
        <v>4230476219</v>
      </c>
      <c r="N7" s="23">
        <f t="shared" si="3"/>
        <v>4230476219</v>
      </c>
      <c r="O7" s="7"/>
      <c r="P7" s="6"/>
    </row>
    <row r="8" spans="1:16" x14ac:dyDescent="0.3">
      <c r="A8" s="26"/>
      <c r="B8" s="27"/>
      <c r="C8" s="28"/>
      <c r="D8" s="28"/>
      <c r="E8" s="24"/>
      <c r="F8" s="24"/>
      <c r="G8" s="24"/>
      <c r="H8" s="24"/>
      <c r="I8" s="24" t="s">
        <v>25</v>
      </c>
      <c r="J8" s="24">
        <f>Sheet1!B4</f>
        <v>51644000000</v>
      </c>
      <c r="K8" s="24">
        <f>Sheet1!C4</f>
        <v>51644000000</v>
      </c>
      <c r="L8" s="24">
        <f>VLOOKUP(I8,Sheet1!$A$1:$F$137,5,0)</f>
        <v>500242468</v>
      </c>
      <c r="M8" s="24">
        <f>VLOOKUP(I8,Sheet1!$A$1:$F$137,6,0)</f>
        <v>500242468</v>
      </c>
      <c r="N8" s="24">
        <f>M8</f>
        <v>500242468</v>
      </c>
    </row>
    <row r="9" spans="1:16" x14ac:dyDescent="0.3">
      <c r="A9" s="26"/>
      <c r="B9" s="27"/>
      <c r="C9" s="28"/>
      <c r="D9" s="28"/>
      <c r="E9" s="24"/>
      <c r="F9" s="24"/>
      <c r="G9" s="24"/>
      <c r="H9" s="24"/>
      <c r="I9" s="24" t="s">
        <v>26</v>
      </c>
      <c r="J9" s="24">
        <f>Sheet1!B22</f>
        <v>32629000000</v>
      </c>
      <c r="K9" s="24">
        <f>Sheet1!C22</f>
        <v>32629000000</v>
      </c>
      <c r="L9" s="24">
        <f>VLOOKUP(I9,Sheet1!$A$1:$F$137,5,0)</f>
        <v>130233751</v>
      </c>
      <c r="M9" s="24">
        <f>VLOOKUP(I9,Sheet1!$A$1:$F$137,6,0)</f>
        <v>130233751</v>
      </c>
      <c r="N9" s="24">
        <f t="shared" ref="N9:N17" si="4">M9</f>
        <v>130233751</v>
      </c>
    </row>
    <row r="10" spans="1:16" x14ac:dyDescent="0.3">
      <c r="A10" s="26"/>
      <c r="B10" s="27"/>
      <c r="C10" s="28"/>
      <c r="D10" s="28"/>
      <c r="E10" s="24"/>
      <c r="F10" s="24"/>
      <c r="G10" s="24"/>
      <c r="H10" s="24"/>
      <c r="I10" s="24" t="s">
        <v>27</v>
      </c>
      <c r="J10" s="24">
        <f>Sheet1!B43</f>
        <v>18000000000</v>
      </c>
      <c r="K10" s="24">
        <f>Sheet1!C43</f>
        <v>18000000000</v>
      </c>
      <c r="L10" s="24">
        <f>VLOOKUP(I10,Sheet1!$A$1:$F$137,5,0)</f>
        <v>3000000000</v>
      </c>
      <c r="M10" s="24">
        <f>VLOOKUP(I10,Sheet1!$A$1:$F$137,6,0)</f>
        <v>3000000000</v>
      </c>
      <c r="N10" s="24">
        <f t="shared" si="4"/>
        <v>3000000000</v>
      </c>
    </row>
    <row r="11" spans="1:16" x14ac:dyDescent="0.3">
      <c r="A11" s="26"/>
      <c r="B11" s="27"/>
      <c r="C11" s="28"/>
      <c r="D11" s="28"/>
      <c r="E11" s="24"/>
      <c r="F11" s="24"/>
      <c r="G11" s="24"/>
      <c r="H11" s="24"/>
      <c r="I11" s="24" t="s">
        <v>28</v>
      </c>
      <c r="J11" s="24">
        <f>Sheet1!B45</f>
        <v>1087000000</v>
      </c>
      <c r="K11" s="24">
        <f>Sheet1!C45</f>
        <v>1087000000</v>
      </c>
      <c r="L11" s="24">
        <f>VLOOKUP(I11,Sheet1!$A$1:$F$137,5,0)</f>
        <v>600000000</v>
      </c>
      <c r="M11" s="24">
        <f>VLOOKUP(I11,Sheet1!$A$1:$F$137,6,0)</f>
        <v>600000000</v>
      </c>
      <c r="N11" s="24">
        <f t="shared" si="4"/>
        <v>600000000</v>
      </c>
    </row>
    <row r="12" spans="1:16" x14ac:dyDescent="0.3">
      <c r="A12" s="26"/>
      <c r="B12" s="27"/>
      <c r="C12" s="28"/>
      <c r="D12" s="28"/>
      <c r="E12" s="24"/>
      <c r="F12" s="24"/>
      <c r="G12" s="24"/>
      <c r="H12" s="25" t="s">
        <v>13</v>
      </c>
      <c r="I12" s="25"/>
      <c r="J12" s="23">
        <f>SUM(J13:J14)</f>
        <v>10377000000</v>
      </c>
      <c r="K12" s="23">
        <f>SUM(K13:K14)</f>
        <v>10377000000</v>
      </c>
      <c r="L12" s="23">
        <f t="shared" ref="L12:M12" si="5">SUM(L13:L14)</f>
        <v>0</v>
      </c>
      <c r="M12" s="23">
        <f t="shared" si="5"/>
        <v>0</v>
      </c>
      <c r="N12" s="23">
        <f>SUM(N13:N14)</f>
        <v>0</v>
      </c>
    </row>
    <row r="13" spans="1:16" x14ac:dyDescent="0.3">
      <c r="A13" s="26"/>
      <c r="B13" s="27"/>
      <c r="C13" s="28"/>
      <c r="D13" s="28"/>
      <c r="E13" s="24"/>
      <c r="F13" s="24"/>
      <c r="G13" s="24"/>
      <c r="H13" s="24"/>
      <c r="I13" s="24" t="s">
        <v>57</v>
      </c>
      <c r="J13" s="24">
        <f>Sheet1!B48</f>
        <v>3294000000</v>
      </c>
      <c r="K13" s="24">
        <f>Sheet1!C48</f>
        <v>3294000000</v>
      </c>
      <c r="L13" s="24">
        <f>VLOOKUP(I13,Sheet1!$A$1:$F$137,5,0)</f>
        <v>0</v>
      </c>
      <c r="M13" s="24">
        <f>VLOOKUP(I13,Sheet1!$A$1:$F$137,6,0)</f>
        <v>0</v>
      </c>
      <c r="N13" s="24">
        <f t="shared" si="4"/>
        <v>0</v>
      </c>
    </row>
    <row r="14" spans="1:16" x14ac:dyDescent="0.3">
      <c r="A14" s="26"/>
      <c r="B14" s="27"/>
      <c r="C14" s="28"/>
      <c r="D14" s="28"/>
      <c r="E14" s="24"/>
      <c r="F14" s="24"/>
      <c r="G14" s="24"/>
      <c r="H14" s="24"/>
      <c r="I14" s="24" t="s">
        <v>58</v>
      </c>
      <c r="J14" s="24">
        <f>Sheet1!B54</f>
        <v>7083000000</v>
      </c>
      <c r="K14" s="24">
        <f>Sheet1!C54</f>
        <v>7083000000</v>
      </c>
      <c r="L14" s="24">
        <f>VLOOKUP(I14,Sheet1!$A$1:$F$137,5,0)</f>
        <v>0</v>
      </c>
      <c r="M14" s="24">
        <f>VLOOKUP(I14,Sheet1!$A$1:$F$137,6,0)</f>
        <v>0</v>
      </c>
      <c r="N14" s="24">
        <f t="shared" si="4"/>
        <v>0</v>
      </c>
    </row>
    <row r="15" spans="1:16" x14ac:dyDescent="0.3">
      <c r="A15" s="26"/>
      <c r="B15" s="27"/>
      <c r="C15" s="28"/>
      <c r="D15" s="28"/>
      <c r="E15" s="24"/>
      <c r="F15" s="24"/>
      <c r="G15" s="24"/>
      <c r="H15" s="25" t="s">
        <v>14</v>
      </c>
      <c r="I15" s="25"/>
      <c r="J15" s="23">
        <f>SUM(J16:J17)</f>
        <v>270848000000</v>
      </c>
      <c r="K15" s="23">
        <f>SUM(K16:K17)</f>
        <v>270848000000</v>
      </c>
      <c r="L15" s="23">
        <f>SUM(L16:L17)</f>
        <v>975953372</v>
      </c>
      <c r="M15" s="23">
        <f t="shared" ref="L15:M15" si="6">SUM(M16:M17)</f>
        <v>975953372</v>
      </c>
      <c r="N15" s="23">
        <f>SUM(N16:N17)</f>
        <v>975953372</v>
      </c>
    </row>
    <row r="16" spans="1:16" x14ac:dyDescent="0.3">
      <c r="A16" s="26"/>
      <c r="B16" s="27"/>
      <c r="C16" s="28"/>
      <c r="D16" s="28"/>
      <c r="E16" s="24"/>
      <c r="F16" s="24"/>
      <c r="G16" s="24"/>
      <c r="H16" s="24"/>
      <c r="I16" s="24" t="s">
        <v>91</v>
      </c>
      <c r="J16" s="24">
        <f>Sheet1!B58</f>
        <v>22055000000</v>
      </c>
      <c r="K16" s="24">
        <f>Sheet1!C58</f>
        <v>22055000000</v>
      </c>
      <c r="L16" s="24">
        <f>VLOOKUP(I16,Sheet1!$A$1:$F$137,5,0)</f>
        <v>911299017</v>
      </c>
      <c r="M16" s="24">
        <f>VLOOKUP(I16,Sheet1!$A$1:$F$137,6,0)</f>
        <v>911299017</v>
      </c>
      <c r="N16" s="24">
        <f t="shared" si="4"/>
        <v>911299017</v>
      </c>
    </row>
    <row r="17" spans="1:14" x14ac:dyDescent="0.3">
      <c r="A17" s="26"/>
      <c r="B17" s="27"/>
      <c r="C17" s="28"/>
      <c r="D17" s="28"/>
      <c r="E17" s="24"/>
      <c r="F17" s="24"/>
      <c r="G17" s="24"/>
      <c r="H17" s="24"/>
      <c r="I17" s="24" t="s">
        <v>63</v>
      </c>
      <c r="J17" s="24">
        <f>Sheet1!B75</f>
        <v>248793000000</v>
      </c>
      <c r="K17" s="24">
        <f>Sheet1!C75</f>
        <v>248793000000</v>
      </c>
      <c r="L17" s="24">
        <f>VLOOKUP(I17,Sheet1!$A$1:$F$137,5,0)</f>
        <v>64654355</v>
      </c>
      <c r="M17" s="24">
        <f>VLOOKUP(I17,Sheet1!$A$1:$F$137,6,0)</f>
        <v>64654355</v>
      </c>
      <c r="N17" s="24">
        <f t="shared" si="4"/>
        <v>64654355</v>
      </c>
    </row>
    <row r="18" spans="1:14" x14ac:dyDescent="0.3">
      <c r="A18" s="26"/>
      <c r="B18" s="27"/>
      <c r="C18" s="28"/>
      <c r="D18" s="28"/>
      <c r="E18" s="24"/>
      <c r="F18" s="24"/>
      <c r="G18" s="25" t="s">
        <v>15</v>
      </c>
      <c r="H18" s="25"/>
      <c r="I18" s="25"/>
      <c r="J18" s="23">
        <f t="shared" ref="J18:M19" si="7">J19</f>
        <v>17895000000</v>
      </c>
      <c r="K18" s="23">
        <f t="shared" si="7"/>
        <v>17895000000</v>
      </c>
      <c r="L18" s="23">
        <f t="shared" si="7"/>
        <v>0</v>
      </c>
      <c r="M18" s="23">
        <f t="shared" si="7"/>
        <v>0</v>
      </c>
      <c r="N18" s="23">
        <f t="shared" ref="N18:N19" si="8">N19</f>
        <v>0</v>
      </c>
    </row>
    <row r="19" spans="1:14" x14ac:dyDescent="0.3">
      <c r="A19" s="26"/>
      <c r="B19" s="27"/>
      <c r="C19" s="28"/>
      <c r="D19" s="28"/>
      <c r="E19" s="24"/>
      <c r="F19" s="24"/>
      <c r="G19" s="24"/>
      <c r="H19" s="25" t="s">
        <v>76</v>
      </c>
      <c r="I19" s="25"/>
      <c r="J19" s="23">
        <f t="shared" si="7"/>
        <v>17895000000</v>
      </c>
      <c r="K19" s="23">
        <f t="shared" si="7"/>
        <v>17895000000</v>
      </c>
      <c r="L19" s="23">
        <f t="shared" si="7"/>
        <v>0</v>
      </c>
      <c r="M19" s="23">
        <f t="shared" si="7"/>
        <v>0</v>
      </c>
      <c r="N19" s="23">
        <f t="shared" si="8"/>
        <v>0</v>
      </c>
    </row>
    <row r="20" spans="1:14" x14ac:dyDescent="0.3">
      <c r="A20" s="26"/>
      <c r="B20" s="27"/>
      <c r="C20" s="28"/>
      <c r="D20" s="28"/>
      <c r="E20" s="24"/>
      <c r="F20" s="24"/>
      <c r="G20" s="24"/>
      <c r="H20" s="24"/>
      <c r="I20" s="24" t="s">
        <v>16</v>
      </c>
      <c r="J20" s="24">
        <f>Sheet1!B130</f>
        <v>17895000000</v>
      </c>
      <c r="K20" s="24">
        <f>Sheet1!C130</f>
        <v>17895000000</v>
      </c>
      <c r="L20" s="24">
        <f>VLOOKUP(H19,Sheet1!$A$1:$F$137,5,0)</f>
        <v>0</v>
      </c>
      <c r="M20" s="24">
        <f>VLOOKUP(H19,Sheet1!$A$1:$F$137,6,0)</f>
        <v>0</v>
      </c>
      <c r="N20" s="24">
        <f t="shared" ref="N20" si="9">M20</f>
        <v>0</v>
      </c>
    </row>
    <row r="21" spans="1:14" x14ac:dyDescent="0.3">
      <c r="A21" s="26"/>
      <c r="B21" s="27"/>
      <c r="C21" s="28"/>
      <c r="D21" s="28"/>
      <c r="E21" s="24"/>
      <c r="F21" s="25" t="s">
        <v>17</v>
      </c>
      <c r="G21" s="25"/>
      <c r="H21" s="25"/>
      <c r="I21" s="25"/>
      <c r="J21" s="23">
        <f>J22+J28</f>
        <v>137157000000</v>
      </c>
      <c r="K21" s="23">
        <f>K22+K28</f>
        <v>137157000000</v>
      </c>
      <c r="L21" s="23">
        <f>L22+L28</f>
        <v>1129380198</v>
      </c>
      <c r="M21" s="23">
        <f>M22+M28</f>
        <v>1129380198</v>
      </c>
      <c r="N21" s="23">
        <f>N22+N28</f>
        <v>1129380198</v>
      </c>
    </row>
    <row r="22" spans="1:14" x14ac:dyDescent="0.3">
      <c r="A22" s="26"/>
      <c r="B22" s="27"/>
      <c r="C22" s="28"/>
      <c r="D22" s="28"/>
      <c r="E22" s="24"/>
      <c r="F22" s="24"/>
      <c r="G22" s="25" t="s">
        <v>18</v>
      </c>
      <c r="H22" s="25"/>
      <c r="I22" s="25"/>
      <c r="J22" s="23">
        <f>J23</f>
        <v>23282000000</v>
      </c>
      <c r="K22" s="23">
        <f>K23</f>
        <v>23282000000</v>
      </c>
      <c r="L22" s="23">
        <f t="shared" ref="L22:M22" si="10">L23</f>
        <v>1129380198</v>
      </c>
      <c r="M22" s="23">
        <f t="shared" si="10"/>
        <v>1129380198</v>
      </c>
      <c r="N22" s="23">
        <f>N23</f>
        <v>1129380198</v>
      </c>
    </row>
    <row r="23" spans="1:14" x14ac:dyDescent="0.3">
      <c r="A23" s="26"/>
      <c r="B23" s="27"/>
      <c r="C23" s="28"/>
      <c r="D23" s="28"/>
      <c r="E23" s="24"/>
      <c r="F23" s="24"/>
      <c r="G23" s="24"/>
      <c r="H23" s="25" t="s">
        <v>19</v>
      </c>
      <c r="I23" s="25"/>
      <c r="J23" s="23">
        <f>SUM(J24:J27)</f>
        <v>23282000000</v>
      </c>
      <c r="K23" s="23">
        <f>SUM(K24:K27)</f>
        <v>23282000000</v>
      </c>
      <c r="L23" s="23">
        <f t="shared" ref="L23:M23" si="11">SUM(L24:L27)</f>
        <v>1129380198</v>
      </c>
      <c r="M23" s="23">
        <f t="shared" si="11"/>
        <v>1129380198</v>
      </c>
      <c r="N23" s="23">
        <f>SUM(N24:N27)</f>
        <v>1129380198</v>
      </c>
    </row>
    <row r="24" spans="1:14" x14ac:dyDescent="0.3">
      <c r="A24" s="26"/>
      <c r="B24" s="27"/>
      <c r="C24" s="28"/>
      <c r="D24" s="28"/>
      <c r="E24" s="24"/>
      <c r="F24" s="24"/>
      <c r="G24" s="24"/>
      <c r="H24" s="24"/>
      <c r="I24" s="24" t="s">
        <v>20</v>
      </c>
      <c r="J24" s="24">
        <f>Sheet1!B88</f>
        <v>12542000000</v>
      </c>
      <c r="K24" s="24">
        <f>Sheet1!C88</f>
        <v>12542000000</v>
      </c>
      <c r="L24" s="24">
        <f>VLOOKUP("    인건비",Sheet1!$A$1:$F$137,5,0)</f>
        <v>820369504</v>
      </c>
      <c r="M24" s="24">
        <f>VLOOKUP("    인건비",Sheet1!$A$1:$F$137,6,0)</f>
        <v>820369504</v>
      </c>
      <c r="N24" s="24">
        <f t="shared" ref="N24:N27" si="12">M24</f>
        <v>820369504</v>
      </c>
    </row>
    <row r="25" spans="1:14" x14ac:dyDescent="0.3">
      <c r="A25" s="26"/>
      <c r="B25" s="27"/>
      <c r="C25" s="28"/>
      <c r="D25" s="28"/>
      <c r="E25" s="24"/>
      <c r="F25" s="24"/>
      <c r="G25" s="24"/>
      <c r="H25" s="24"/>
      <c r="I25" s="24" t="s">
        <v>21</v>
      </c>
      <c r="J25" s="24">
        <f>Sheet1!B91</f>
        <v>8696000000</v>
      </c>
      <c r="K25" s="24">
        <f>Sheet1!C91</f>
        <v>8696000000</v>
      </c>
      <c r="L25" s="24">
        <f>VLOOKUP("    기관운영비",Sheet1!$A$1:$F$137,5,0)</f>
        <v>267512848</v>
      </c>
      <c r="M25" s="24">
        <f>VLOOKUP("    기관운영비",Sheet1!$A$1:$F$137,6,0)</f>
        <v>267512848</v>
      </c>
      <c r="N25" s="24">
        <f t="shared" si="12"/>
        <v>267512848</v>
      </c>
    </row>
    <row r="26" spans="1:14" x14ac:dyDescent="0.3">
      <c r="A26" s="26"/>
      <c r="B26" s="27"/>
      <c r="C26" s="28"/>
      <c r="D26" s="28"/>
      <c r="E26" s="24"/>
      <c r="F26" s="24"/>
      <c r="G26" s="24"/>
      <c r="H26" s="24"/>
      <c r="I26" s="24" t="s">
        <v>73</v>
      </c>
      <c r="J26" s="24">
        <f>Sheet1!B112</f>
        <v>362000000</v>
      </c>
      <c r="K26" s="24">
        <f>Sheet1!C112</f>
        <v>362000000</v>
      </c>
      <c r="L26" s="24">
        <f>VLOOKUP(I26,Sheet1!$A$1:$F$137,5,0)</f>
        <v>1569660</v>
      </c>
      <c r="M26" s="24">
        <f>VLOOKUP(I26,Sheet1!$A$1:$F$137,6,0)</f>
        <v>1569660</v>
      </c>
      <c r="N26" s="24">
        <f t="shared" si="12"/>
        <v>1569660</v>
      </c>
    </row>
    <row r="27" spans="1:14" x14ac:dyDescent="0.3">
      <c r="A27" s="26"/>
      <c r="B27" s="27"/>
      <c r="C27" s="28"/>
      <c r="D27" s="28"/>
      <c r="E27" s="24"/>
      <c r="F27" s="24"/>
      <c r="G27" s="24"/>
      <c r="H27" s="24"/>
      <c r="I27" s="24" t="s">
        <v>74</v>
      </c>
      <c r="J27" s="24">
        <f>Sheet1!B119</f>
        <v>1682000000</v>
      </c>
      <c r="K27" s="24">
        <f>Sheet1!C119</f>
        <v>1682000000</v>
      </c>
      <c r="L27" s="24">
        <f>VLOOKUP(I27,Sheet1!$A$1:$F$137,5,0)</f>
        <v>39928186</v>
      </c>
      <c r="M27" s="24">
        <f>VLOOKUP(I27,Sheet1!$A$1:$F$137,6,0)</f>
        <v>39928186</v>
      </c>
      <c r="N27" s="24">
        <f t="shared" si="12"/>
        <v>39928186</v>
      </c>
    </row>
    <row r="28" spans="1:14" x14ac:dyDescent="0.3">
      <c r="A28" s="26"/>
      <c r="B28" s="27"/>
      <c r="C28" s="28"/>
      <c r="D28" s="28"/>
      <c r="E28" s="24"/>
      <c r="F28" s="24"/>
      <c r="G28" s="25" t="s">
        <v>22</v>
      </c>
      <c r="H28" s="25"/>
      <c r="I28" s="25"/>
      <c r="J28" s="23">
        <f t="shared" ref="J28:M29" si="13">J29</f>
        <v>113875000000</v>
      </c>
      <c r="K28" s="23">
        <f t="shared" si="13"/>
        <v>113875000000</v>
      </c>
      <c r="L28" s="23">
        <f t="shared" si="13"/>
        <v>0</v>
      </c>
      <c r="M28" s="23">
        <f t="shared" si="13"/>
        <v>0</v>
      </c>
      <c r="N28" s="23">
        <f t="shared" ref="N28:N29" si="14">N29</f>
        <v>0</v>
      </c>
    </row>
    <row r="29" spans="1:14" x14ac:dyDescent="0.3">
      <c r="A29" s="26"/>
      <c r="B29" s="27"/>
      <c r="C29" s="28"/>
      <c r="D29" s="28"/>
      <c r="E29" s="24"/>
      <c r="F29" s="24"/>
      <c r="G29" s="24"/>
      <c r="H29" s="25" t="s">
        <v>83</v>
      </c>
      <c r="I29" s="25"/>
      <c r="J29" s="23">
        <f t="shared" si="13"/>
        <v>113875000000</v>
      </c>
      <c r="K29" s="23">
        <f t="shared" si="13"/>
        <v>113875000000</v>
      </c>
      <c r="L29" s="23">
        <f t="shared" si="13"/>
        <v>0</v>
      </c>
      <c r="M29" s="23">
        <f t="shared" si="13"/>
        <v>0</v>
      </c>
      <c r="N29" s="23">
        <f t="shared" si="14"/>
        <v>0</v>
      </c>
    </row>
    <row r="30" spans="1:14" x14ac:dyDescent="0.3">
      <c r="A30" s="26"/>
      <c r="B30" s="27"/>
      <c r="C30" s="28"/>
      <c r="D30" s="28"/>
      <c r="E30" s="24"/>
      <c r="F30" s="24"/>
      <c r="G30" s="24"/>
      <c r="H30" s="24"/>
      <c r="I30" s="24" t="s">
        <v>24</v>
      </c>
      <c r="J30" s="24">
        <f>Sheet1!B135</f>
        <v>113875000000</v>
      </c>
      <c r="K30" s="24">
        <f>Sheet1!C135</f>
        <v>113875000000</v>
      </c>
      <c r="L30" s="24">
        <f>VLOOKUP(G28,Sheet1!$A$1:$F$137,5,0)</f>
        <v>0</v>
      </c>
      <c r="M30" s="24">
        <f>VLOOKUP(G28,Sheet1!$A$1:$F$137,6,0)</f>
        <v>0</v>
      </c>
      <c r="N30" s="24">
        <f t="shared" ref="N30" si="15">M30</f>
        <v>0</v>
      </c>
    </row>
  </sheetData>
  <mergeCells count="18">
    <mergeCell ref="G22:I22"/>
    <mergeCell ref="H23:I23"/>
    <mergeCell ref="A4:A30"/>
    <mergeCell ref="B4:B30"/>
    <mergeCell ref="C4:C30"/>
    <mergeCell ref="D4:D30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scale="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workbookViewId="0">
      <selection activeCell="B22" sqref="B22"/>
    </sheetView>
  </sheetViews>
  <sheetFormatPr defaultRowHeight="16.5" x14ac:dyDescent="0.3"/>
  <cols>
    <col min="1" max="1" width="28.25" bestFit="1" customWidth="1"/>
    <col min="2" max="3" width="12.75" bestFit="1" customWidth="1"/>
    <col min="4" max="5" width="12.625" style="18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0" t="s">
        <v>29</v>
      </c>
      <c r="B1" s="10" t="s">
        <v>30</v>
      </c>
      <c r="C1" s="10" t="s">
        <v>31</v>
      </c>
      <c r="D1" s="11" t="s">
        <v>84</v>
      </c>
      <c r="E1" s="11" t="s">
        <v>85</v>
      </c>
      <c r="F1" s="11" t="s">
        <v>86</v>
      </c>
    </row>
    <row r="2" spans="1:6" s="14" customFormat="1" x14ac:dyDescent="0.3">
      <c r="A2" s="12" t="s">
        <v>32</v>
      </c>
      <c r="B2" s="13">
        <v>384585000000</v>
      </c>
      <c r="C2" s="13">
        <v>384585000000</v>
      </c>
      <c r="D2" s="13"/>
      <c r="E2" s="13">
        <v>5206429591</v>
      </c>
      <c r="F2" s="13">
        <v>5206429591</v>
      </c>
    </row>
    <row r="3" spans="1:6" s="14" customFormat="1" x14ac:dyDescent="0.3">
      <c r="A3" s="9" t="s">
        <v>33</v>
      </c>
      <c r="B3" s="15">
        <v>103360000000</v>
      </c>
      <c r="C3" s="15">
        <v>103360000000</v>
      </c>
      <c r="D3" s="15"/>
      <c r="E3" s="15">
        <v>4230476219</v>
      </c>
      <c r="F3" s="15">
        <v>4230476219</v>
      </c>
    </row>
    <row r="4" spans="1:6" s="14" customFormat="1" x14ac:dyDescent="0.3">
      <c r="A4" s="9" t="s">
        <v>25</v>
      </c>
      <c r="B4" s="22">
        <v>51644000000</v>
      </c>
      <c r="C4" s="15">
        <v>51644000000</v>
      </c>
      <c r="D4" s="15"/>
      <c r="E4" s="15">
        <v>500242468</v>
      </c>
      <c r="F4" s="15">
        <v>500242468</v>
      </c>
    </row>
    <row r="5" spans="1:6" s="14" customFormat="1" x14ac:dyDescent="0.3">
      <c r="A5" s="9" t="s">
        <v>34</v>
      </c>
      <c r="B5" s="15">
        <v>1030342000</v>
      </c>
      <c r="C5" s="15">
        <v>1030342000</v>
      </c>
      <c r="D5" s="15"/>
      <c r="E5" s="15">
        <v>90046307</v>
      </c>
      <c r="F5" s="15">
        <v>90046307</v>
      </c>
    </row>
    <row r="6" spans="1:6" s="14" customFormat="1" x14ac:dyDescent="0.3">
      <c r="A6" s="9" t="s">
        <v>35</v>
      </c>
      <c r="B6" s="15">
        <v>4050000</v>
      </c>
      <c r="C6" s="15">
        <v>4050000</v>
      </c>
      <c r="D6" s="15"/>
      <c r="E6" s="15">
        <v>0</v>
      </c>
      <c r="F6" s="15">
        <v>0</v>
      </c>
    </row>
    <row r="7" spans="1:6" s="14" customFormat="1" x14ac:dyDescent="0.3">
      <c r="A7" s="9" t="s">
        <v>36</v>
      </c>
      <c r="B7" s="15">
        <v>7808194000</v>
      </c>
      <c r="C7" s="15">
        <v>7808194000</v>
      </c>
      <c r="D7" s="15"/>
      <c r="E7" s="15">
        <v>92070753</v>
      </c>
      <c r="F7" s="15">
        <v>92070753</v>
      </c>
    </row>
    <row r="8" spans="1:6" s="14" customFormat="1" x14ac:dyDescent="0.3">
      <c r="A8" s="9" t="s">
        <v>37</v>
      </c>
      <c r="B8" s="15">
        <v>502500000</v>
      </c>
      <c r="C8" s="15">
        <v>502500000</v>
      </c>
      <c r="D8" s="15"/>
      <c r="E8" s="15">
        <v>42699700</v>
      </c>
      <c r="F8" s="15">
        <v>42699700</v>
      </c>
    </row>
    <row r="9" spans="1:6" s="14" customFormat="1" x14ac:dyDescent="0.3">
      <c r="A9" s="9" t="s">
        <v>38</v>
      </c>
      <c r="B9" s="15">
        <v>21000000</v>
      </c>
      <c r="C9" s="15">
        <v>21000000</v>
      </c>
      <c r="D9" s="15"/>
      <c r="E9" s="15">
        <v>0</v>
      </c>
      <c r="F9" s="15">
        <v>0</v>
      </c>
    </row>
    <row r="10" spans="1:6" s="14" customFormat="1" x14ac:dyDescent="0.3">
      <c r="A10" s="9" t="s">
        <v>39</v>
      </c>
      <c r="B10" s="15">
        <v>41000000</v>
      </c>
      <c r="C10" s="15">
        <v>41000000</v>
      </c>
      <c r="D10" s="15"/>
      <c r="E10" s="15">
        <v>2719200</v>
      </c>
      <c r="F10" s="15">
        <v>2719200</v>
      </c>
    </row>
    <row r="11" spans="1:6" s="14" customFormat="1" x14ac:dyDescent="0.3">
      <c r="A11" s="9" t="s">
        <v>40</v>
      </c>
      <c r="B11" s="15">
        <v>1230000000</v>
      </c>
      <c r="C11" s="15">
        <v>1230000000</v>
      </c>
      <c r="D11" s="15"/>
      <c r="E11" s="15">
        <v>8250130</v>
      </c>
      <c r="F11" s="15">
        <v>8250130</v>
      </c>
    </row>
    <row r="12" spans="1:6" s="14" customFormat="1" x14ac:dyDescent="0.3">
      <c r="A12" s="9" t="s">
        <v>41</v>
      </c>
      <c r="B12" s="15">
        <v>10800000</v>
      </c>
      <c r="C12" s="15">
        <v>10800000</v>
      </c>
      <c r="D12" s="15"/>
      <c r="E12" s="15">
        <v>0</v>
      </c>
      <c r="F12" s="15">
        <v>0</v>
      </c>
    </row>
    <row r="13" spans="1:6" s="14" customFormat="1" x14ac:dyDescent="0.3">
      <c r="A13" s="9" t="s">
        <v>42</v>
      </c>
      <c r="B13" s="15">
        <v>2800000000</v>
      </c>
      <c r="C13" s="15">
        <v>2800000000</v>
      </c>
      <c r="D13" s="15"/>
      <c r="E13" s="15">
        <v>0</v>
      </c>
      <c r="F13" s="15">
        <v>0</v>
      </c>
    </row>
    <row r="14" spans="1:6" s="14" customFormat="1" x14ac:dyDescent="0.3">
      <c r="A14" s="9" t="s">
        <v>43</v>
      </c>
      <c r="B14" s="15">
        <v>36625000</v>
      </c>
      <c r="C14" s="15">
        <v>36625000</v>
      </c>
      <c r="D14" s="15"/>
      <c r="E14" s="15">
        <v>5497368</v>
      </c>
      <c r="F14" s="15">
        <v>5497368</v>
      </c>
    </row>
    <row r="15" spans="1:6" s="14" customFormat="1" x14ac:dyDescent="0.3">
      <c r="A15" s="9" t="s">
        <v>44</v>
      </c>
      <c r="B15" s="15">
        <v>131503000</v>
      </c>
      <c r="C15" s="15">
        <v>131503000</v>
      </c>
      <c r="D15" s="15"/>
      <c r="E15" s="15">
        <v>0</v>
      </c>
      <c r="F15" s="15">
        <v>0</v>
      </c>
    </row>
    <row r="16" spans="1:6" s="14" customFormat="1" x14ac:dyDescent="0.3">
      <c r="A16" s="9" t="s">
        <v>45</v>
      </c>
      <c r="B16" s="15">
        <v>48494000</v>
      </c>
      <c r="C16" s="15">
        <v>48494000</v>
      </c>
      <c r="D16" s="15"/>
      <c r="E16" s="15">
        <v>31000</v>
      </c>
      <c r="F16" s="15">
        <v>31000</v>
      </c>
    </row>
    <row r="17" spans="1:6" s="14" customFormat="1" x14ac:dyDescent="0.3">
      <c r="A17" s="20" t="s">
        <v>46</v>
      </c>
      <c r="B17" s="21">
        <v>1686000000</v>
      </c>
      <c r="C17" s="21">
        <v>1686000000</v>
      </c>
      <c r="D17" s="15"/>
      <c r="E17" s="21">
        <v>0</v>
      </c>
      <c r="F17" s="21">
        <v>0</v>
      </c>
    </row>
    <row r="18" spans="1:6" s="14" customFormat="1" x14ac:dyDescent="0.3">
      <c r="A18" s="9" t="s">
        <v>47</v>
      </c>
      <c r="B18" s="15">
        <v>35804000000</v>
      </c>
      <c r="C18" s="15">
        <v>35804000000</v>
      </c>
      <c r="D18" s="15"/>
      <c r="E18" s="15">
        <v>254000000</v>
      </c>
      <c r="F18" s="15">
        <v>254000000</v>
      </c>
    </row>
    <row r="19" spans="1:6" s="14" customFormat="1" x14ac:dyDescent="0.3">
      <c r="A19" s="9" t="s">
        <v>48</v>
      </c>
      <c r="B19" s="15">
        <v>191492000</v>
      </c>
      <c r="C19" s="15">
        <v>191492000</v>
      </c>
      <c r="D19" s="15"/>
      <c r="E19" s="15">
        <v>4928010</v>
      </c>
      <c r="F19" s="15">
        <v>4928010</v>
      </c>
    </row>
    <row r="20" spans="1:6" s="14" customFormat="1" x14ac:dyDescent="0.3">
      <c r="A20" s="9" t="s">
        <v>49</v>
      </c>
      <c r="B20" s="15">
        <v>19000000</v>
      </c>
      <c r="C20" s="15">
        <v>19000000</v>
      </c>
      <c r="D20" s="15"/>
      <c r="E20" s="15">
        <v>0</v>
      </c>
      <c r="F20" s="15">
        <v>0</v>
      </c>
    </row>
    <row r="21" spans="1:6" s="14" customFormat="1" x14ac:dyDescent="0.3">
      <c r="A21" s="9" t="s">
        <v>50</v>
      </c>
      <c r="B21" s="15">
        <v>279000000</v>
      </c>
      <c r="C21" s="15">
        <v>279000000</v>
      </c>
      <c r="D21" s="15"/>
      <c r="E21" s="15">
        <v>0</v>
      </c>
      <c r="F21" s="15">
        <v>0</v>
      </c>
    </row>
    <row r="22" spans="1:6" s="14" customFormat="1" x14ac:dyDescent="0.3">
      <c r="A22" s="9" t="s">
        <v>26</v>
      </c>
      <c r="B22" s="22">
        <v>32629000000</v>
      </c>
      <c r="C22" s="15">
        <v>32629000000</v>
      </c>
      <c r="D22" s="15"/>
      <c r="E22" s="15">
        <v>130233751</v>
      </c>
      <c r="F22" s="15">
        <v>130233751</v>
      </c>
    </row>
    <row r="23" spans="1:6" s="14" customFormat="1" x14ac:dyDescent="0.3">
      <c r="A23" s="9" t="s">
        <v>34</v>
      </c>
      <c r="B23" s="15">
        <v>910879000</v>
      </c>
      <c r="C23" s="15">
        <v>910879000</v>
      </c>
      <c r="D23" s="15"/>
      <c r="E23" s="15">
        <v>16383267</v>
      </c>
      <c r="F23" s="15">
        <v>16383267</v>
      </c>
    </row>
    <row r="24" spans="1:6" s="14" customFormat="1" x14ac:dyDescent="0.3">
      <c r="A24" s="9" t="s">
        <v>35</v>
      </c>
      <c r="B24" s="15">
        <v>9600000</v>
      </c>
      <c r="C24" s="15">
        <v>9600000</v>
      </c>
      <c r="D24" s="15"/>
      <c r="E24" s="15">
        <v>0</v>
      </c>
      <c r="F24" s="15">
        <v>0</v>
      </c>
    </row>
    <row r="25" spans="1:6" s="14" customFormat="1" x14ac:dyDescent="0.3">
      <c r="A25" s="9" t="s">
        <v>36</v>
      </c>
      <c r="B25" s="15">
        <v>3828941000</v>
      </c>
      <c r="C25" s="15">
        <v>3828941000</v>
      </c>
      <c r="D25" s="15"/>
      <c r="E25" s="15">
        <v>83603284</v>
      </c>
      <c r="F25" s="15">
        <v>83603284</v>
      </c>
    </row>
    <row r="26" spans="1:6" s="14" customFormat="1" x14ac:dyDescent="0.3">
      <c r="A26" s="9" t="s">
        <v>37</v>
      </c>
      <c r="B26" s="15">
        <v>79500000</v>
      </c>
      <c r="C26" s="15">
        <v>79500000</v>
      </c>
      <c r="D26" s="15"/>
      <c r="E26" s="15">
        <v>8169570</v>
      </c>
      <c r="F26" s="15">
        <v>8169570</v>
      </c>
    </row>
    <row r="27" spans="1:6" s="14" customFormat="1" x14ac:dyDescent="0.3">
      <c r="A27" s="9" t="s">
        <v>51</v>
      </c>
      <c r="B27" s="15">
        <v>1500000</v>
      </c>
      <c r="C27" s="15">
        <v>1500000</v>
      </c>
      <c r="D27" s="15"/>
      <c r="E27" s="15">
        <v>0</v>
      </c>
      <c r="F27" s="15">
        <v>0</v>
      </c>
    </row>
    <row r="28" spans="1:6" s="14" customFormat="1" x14ac:dyDescent="0.3">
      <c r="A28" s="9" t="s">
        <v>52</v>
      </c>
      <c r="B28" s="15">
        <v>25200000</v>
      </c>
      <c r="C28" s="15">
        <v>25200000</v>
      </c>
      <c r="D28" s="15"/>
      <c r="E28" s="15">
        <v>0</v>
      </c>
      <c r="F28" s="15">
        <v>0</v>
      </c>
    </row>
    <row r="29" spans="1:6" s="14" customFormat="1" x14ac:dyDescent="0.3">
      <c r="A29" s="9" t="s">
        <v>39</v>
      </c>
      <c r="B29" s="15">
        <v>30000000</v>
      </c>
      <c r="C29" s="15">
        <v>30000000</v>
      </c>
      <c r="D29" s="15"/>
      <c r="E29" s="15">
        <v>0</v>
      </c>
      <c r="F29" s="15">
        <v>0</v>
      </c>
    </row>
    <row r="30" spans="1:6" s="14" customFormat="1" x14ac:dyDescent="0.3">
      <c r="A30" s="9" t="s">
        <v>53</v>
      </c>
      <c r="B30" s="15">
        <v>21000000</v>
      </c>
      <c r="C30" s="15">
        <v>21000000</v>
      </c>
      <c r="D30" s="15"/>
      <c r="E30" s="15">
        <v>9028490</v>
      </c>
      <c r="F30" s="15">
        <v>9028490</v>
      </c>
    </row>
    <row r="31" spans="1:6" s="14" customFormat="1" x14ac:dyDescent="0.3">
      <c r="A31" s="9" t="s">
        <v>40</v>
      </c>
      <c r="B31" s="15">
        <v>130000000</v>
      </c>
      <c r="C31" s="15">
        <v>130000000</v>
      </c>
      <c r="D31" s="15"/>
      <c r="E31" s="15">
        <v>11666330</v>
      </c>
      <c r="F31" s="15">
        <v>11666330</v>
      </c>
    </row>
    <row r="32" spans="1:6" s="14" customFormat="1" x14ac:dyDescent="0.3">
      <c r="A32" s="9" t="s">
        <v>41</v>
      </c>
      <c r="B32" s="15">
        <v>10000000</v>
      </c>
      <c r="C32" s="15">
        <v>10000000</v>
      </c>
      <c r="D32" s="15"/>
      <c r="E32" s="15">
        <v>0</v>
      </c>
      <c r="F32" s="15">
        <v>0</v>
      </c>
    </row>
    <row r="33" spans="1:6" s="14" customFormat="1" x14ac:dyDescent="0.3">
      <c r="A33" s="9" t="s">
        <v>42</v>
      </c>
      <c r="B33" s="15">
        <v>600000000</v>
      </c>
      <c r="C33" s="15">
        <v>600000000</v>
      </c>
      <c r="D33" s="15"/>
      <c r="E33" s="15">
        <v>0</v>
      </c>
      <c r="F33" s="15">
        <v>0</v>
      </c>
    </row>
    <row r="34" spans="1:6" s="14" customFormat="1" x14ac:dyDescent="0.3">
      <c r="A34" s="9" t="s">
        <v>43</v>
      </c>
      <c r="B34" s="15">
        <v>6891000</v>
      </c>
      <c r="C34" s="15">
        <v>6891000</v>
      </c>
      <c r="D34" s="15"/>
      <c r="E34" s="15">
        <v>302800</v>
      </c>
      <c r="F34" s="15">
        <v>302800</v>
      </c>
    </row>
    <row r="35" spans="1:6" s="14" customFormat="1" x14ac:dyDescent="0.3">
      <c r="A35" s="9" t="s">
        <v>44</v>
      </c>
      <c r="B35" s="15">
        <v>8903000</v>
      </c>
      <c r="C35" s="15">
        <v>8903000</v>
      </c>
      <c r="D35" s="15"/>
      <c r="E35" s="15">
        <v>0</v>
      </c>
      <c r="F35" s="15">
        <v>0</v>
      </c>
    </row>
    <row r="36" spans="1:6" s="14" customFormat="1" x14ac:dyDescent="0.3">
      <c r="A36" s="9" t="s">
        <v>45</v>
      </c>
      <c r="B36" s="15">
        <v>11301000</v>
      </c>
      <c r="C36" s="15">
        <v>11301000</v>
      </c>
      <c r="D36" s="15"/>
      <c r="E36" s="15">
        <v>113400</v>
      </c>
      <c r="F36" s="15">
        <v>113400</v>
      </c>
    </row>
    <row r="37" spans="1:6" s="14" customFormat="1" x14ac:dyDescent="0.3">
      <c r="A37" s="9" t="s">
        <v>46</v>
      </c>
      <c r="B37" s="15">
        <v>64000000</v>
      </c>
      <c r="C37" s="15">
        <v>64000000</v>
      </c>
      <c r="D37" s="15"/>
      <c r="E37" s="15">
        <v>0</v>
      </c>
      <c r="F37" s="15">
        <v>0</v>
      </c>
    </row>
    <row r="38" spans="1:6" s="14" customFormat="1" x14ac:dyDescent="0.3">
      <c r="A38" s="9" t="s">
        <v>47</v>
      </c>
      <c r="B38" s="15">
        <v>25756000000</v>
      </c>
      <c r="C38" s="15">
        <v>25756000000</v>
      </c>
      <c r="D38" s="15"/>
      <c r="E38" s="15">
        <v>0</v>
      </c>
      <c r="F38" s="15">
        <v>0</v>
      </c>
    </row>
    <row r="39" spans="1:6" s="14" customFormat="1" x14ac:dyDescent="0.3">
      <c r="A39" s="9" t="s">
        <v>54</v>
      </c>
      <c r="B39" s="15">
        <v>742000000</v>
      </c>
      <c r="C39" s="15">
        <v>742000000</v>
      </c>
      <c r="D39" s="15"/>
      <c r="E39" s="15">
        <v>0</v>
      </c>
      <c r="F39" s="15">
        <v>0</v>
      </c>
    </row>
    <row r="40" spans="1:6" s="14" customFormat="1" x14ac:dyDescent="0.3">
      <c r="A40" s="9" t="s">
        <v>48</v>
      </c>
      <c r="B40" s="15">
        <v>169285000</v>
      </c>
      <c r="C40" s="15">
        <v>169285000</v>
      </c>
      <c r="D40" s="15"/>
      <c r="E40" s="15">
        <v>966610</v>
      </c>
      <c r="F40" s="15">
        <v>966610</v>
      </c>
    </row>
    <row r="41" spans="1:6" s="14" customFormat="1" x14ac:dyDescent="0.3">
      <c r="A41" s="9" t="s">
        <v>49</v>
      </c>
      <c r="B41" s="15">
        <v>153000000</v>
      </c>
      <c r="C41" s="15">
        <v>153000000</v>
      </c>
      <c r="D41" s="15"/>
      <c r="E41" s="15">
        <v>0</v>
      </c>
      <c r="F41" s="15">
        <v>0</v>
      </c>
    </row>
    <row r="42" spans="1:6" s="14" customFormat="1" x14ac:dyDescent="0.3">
      <c r="A42" s="9" t="s">
        <v>50</v>
      </c>
      <c r="B42" s="15">
        <v>71000000</v>
      </c>
      <c r="C42" s="15">
        <v>71000000</v>
      </c>
      <c r="D42" s="15"/>
      <c r="E42" s="15">
        <v>0</v>
      </c>
      <c r="F42" s="15">
        <v>0</v>
      </c>
    </row>
    <row r="43" spans="1:6" s="14" customFormat="1" x14ac:dyDescent="0.3">
      <c r="A43" s="9" t="s">
        <v>27</v>
      </c>
      <c r="B43" s="22">
        <v>18000000000</v>
      </c>
      <c r="C43" s="15">
        <v>18000000000</v>
      </c>
      <c r="D43" s="15"/>
      <c r="E43" s="15">
        <v>3000000000</v>
      </c>
      <c r="F43" s="15">
        <v>3000000000</v>
      </c>
    </row>
    <row r="44" spans="1:6" s="14" customFormat="1" x14ac:dyDescent="0.3">
      <c r="A44" s="9" t="s">
        <v>55</v>
      </c>
      <c r="B44" s="15">
        <v>18000000000</v>
      </c>
      <c r="C44" s="15">
        <v>18000000000</v>
      </c>
      <c r="D44" s="15"/>
      <c r="E44" s="15">
        <v>3000000000</v>
      </c>
      <c r="F44" s="15">
        <v>3000000000</v>
      </c>
    </row>
    <row r="45" spans="1:6" s="14" customFormat="1" x14ac:dyDescent="0.3">
      <c r="A45" s="9" t="s">
        <v>28</v>
      </c>
      <c r="B45" s="22">
        <v>1087000000</v>
      </c>
      <c r="C45" s="15">
        <v>1087000000</v>
      </c>
      <c r="D45" s="15"/>
      <c r="E45" s="15">
        <v>600000000</v>
      </c>
      <c r="F45" s="15">
        <v>600000000</v>
      </c>
    </row>
    <row r="46" spans="1:6" s="14" customFormat="1" x14ac:dyDescent="0.3">
      <c r="A46" s="9" t="s">
        <v>47</v>
      </c>
      <c r="B46" s="15">
        <v>1087000000</v>
      </c>
      <c r="C46" s="15">
        <v>1087000000</v>
      </c>
      <c r="D46" s="15"/>
      <c r="E46" s="15">
        <v>600000000</v>
      </c>
      <c r="F46" s="15">
        <v>600000000</v>
      </c>
    </row>
    <row r="47" spans="1:6" s="14" customFormat="1" x14ac:dyDescent="0.3">
      <c r="A47" s="9" t="s">
        <v>56</v>
      </c>
      <c r="B47" s="15">
        <v>10377000000</v>
      </c>
      <c r="C47" s="15">
        <v>10377000000</v>
      </c>
      <c r="D47" s="15"/>
      <c r="E47" s="15">
        <v>0</v>
      </c>
      <c r="F47" s="15">
        <v>0</v>
      </c>
    </row>
    <row r="48" spans="1:6" s="14" customFormat="1" x14ac:dyDescent="0.3">
      <c r="A48" s="9" t="s">
        <v>57</v>
      </c>
      <c r="B48" s="22">
        <v>3294000000</v>
      </c>
      <c r="C48" s="15">
        <v>3294000000</v>
      </c>
      <c r="D48" s="15"/>
      <c r="E48" s="15">
        <v>0</v>
      </c>
      <c r="F48" s="15">
        <v>0</v>
      </c>
    </row>
    <row r="49" spans="1:6" s="14" customFormat="1" x14ac:dyDescent="0.3">
      <c r="A49" s="9" t="s">
        <v>36</v>
      </c>
      <c r="B49" s="15">
        <v>247993000</v>
      </c>
      <c r="C49" s="15">
        <v>247993000</v>
      </c>
      <c r="D49" s="15"/>
      <c r="E49" s="15">
        <v>0</v>
      </c>
      <c r="F49" s="15">
        <v>0</v>
      </c>
    </row>
    <row r="50" spans="1:6" s="14" customFormat="1" x14ac:dyDescent="0.3">
      <c r="A50" s="9" t="s">
        <v>42</v>
      </c>
      <c r="B50" s="15">
        <v>19000000</v>
      </c>
      <c r="C50" s="15">
        <v>19000000</v>
      </c>
      <c r="D50" s="15"/>
      <c r="E50" s="15">
        <v>0</v>
      </c>
      <c r="F50" s="15">
        <v>0</v>
      </c>
    </row>
    <row r="51" spans="1:6" s="14" customFormat="1" x14ac:dyDescent="0.3">
      <c r="A51" s="9" t="s">
        <v>43</v>
      </c>
      <c r="B51" s="15">
        <v>1005000</v>
      </c>
      <c r="C51" s="15">
        <v>1005000</v>
      </c>
      <c r="D51" s="15"/>
      <c r="E51" s="15">
        <v>0</v>
      </c>
      <c r="F51" s="15">
        <v>0</v>
      </c>
    </row>
    <row r="52" spans="1:6" s="14" customFormat="1" x14ac:dyDescent="0.3">
      <c r="A52" s="9" t="s">
        <v>45</v>
      </c>
      <c r="B52" s="15">
        <v>1002000</v>
      </c>
      <c r="C52" s="15">
        <v>1002000</v>
      </c>
      <c r="D52" s="15"/>
      <c r="E52" s="15">
        <v>0</v>
      </c>
      <c r="F52" s="15">
        <v>0</v>
      </c>
    </row>
    <row r="53" spans="1:6" s="14" customFormat="1" x14ac:dyDescent="0.3">
      <c r="A53" s="9" t="s">
        <v>47</v>
      </c>
      <c r="B53" s="15">
        <v>3025000000</v>
      </c>
      <c r="C53" s="15">
        <v>3025000000</v>
      </c>
      <c r="D53" s="15"/>
      <c r="E53" s="15">
        <v>0</v>
      </c>
      <c r="F53" s="15">
        <v>0</v>
      </c>
    </row>
    <row r="54" spans="1:6" s="14" customFormat="1" x14ac:dyDescent="0.3">
      <c r="A54" s="9" t="s">
        <v>58</v>
      </c>
      <c r="B54" s="22">
        <v>7083000000</v>
      </c>
      <c r="C54" s="15">
        <v>7083000000</v>
      </c>
      <c r="D54" s="15"/>
      <c r="E54" s="15">
        <v>0</v>
      </c>
      <c r="F54" s="15">
        <v>0</v>
      </c>
    </row>
    <row r="55" spans="1:6" s="14" customFormat="1" x14ac:dyDescent="0.3">
      <c r="A55" s="9" t="s">
        <v>47</v>
      </c>
      <c r="B55" s="15">
        <v>5422000000</v>
      </c>
      <c r="C55" s="15">
        <v>5422000000</v>
      </c>
      <c r="D55" s="15"/>
      <c r="E55" s="15">
        <v>0</v>
      </c>
      <c r="F55" s="15">
        <v>0</v>
      </c>
    </row>
    <row r="56" spans="1:6" s="14" customFormat="1" x14ac:dyDescent="0.3">
      <c r="A56" s="9" t="s">
        <v>59</v>
      </c>
      <c r="B56" s="15">
        <v>1661000000</v>
      </c>
      <c r="C56" s="15">
        <v>1661000000</v>
      </c>
      <c r="D56" s="15"/>
      <c r="E56" s="15">
        <v>0</v>
      </c>
      <c r="F56" s="15">
        <v>0</v>
      </c>
    </row>
    <row r="57" spans="1:6" s="14" customFormat="1" x14ac:dyDescent="0.3">
      <c r="A57" s="9" t="s">
        <v>60</v>
      </c>
      <c r="B57" s="15">
        <v>270848000000</v>
      </c>
      <c r="C57" s="15">
        <v>270848000000</v>
      </c>
      <c r="D57" s="15"/>
      <c r="E57" s="15">
        <v>975953372</v>
      </c>
      <c r="F57" s="15">
        <v>975953372</v>
      </c>
    </row>
    <row r="58" spans="1:6" s="14" customFormat="1" x14ac:dyDescent="0.3">
      <c r="A58" s="9" t="s">
        <v>90</v>
      </c>
      <c r="B58" s="22">
        <v>22055000000</v>
      </c>
      <c r="C58" s="15">
        <v>22055000000</v>
      </c>
      <c r="D58" s="15"/>
      <c r="E58" s="15">
        <v>911299017</v>
      </c>
      <c r="F58" s="15">
        <v>911299017</v>
      </c>
    </row>
    <row r="59" spans="1:6" s="14" customFormat="1" x14ac:dyDescent="0.3">
      <c r="A59" s="9" t="s">
        <v>34</v>
      </c>
      <c r="B59" s="15">
        <v>646632000</v>
      </c>
      <c r="C59" s="15">
        <v>646632000</v>
      </c>
      <c r="D59" s="15"/>
      <c r="E59" s="15">
        <v>44369583</v>
      </c>
      <c r="F59" s="15">
        <v>44369583</v>
      </c>
    </row>
    <row r="60" spans="1:6" s="14" customFormat="1" x14ac:dyDescent="0.3">
      <c r="A60" s="9" t="s">
        <v>36</v>
      </c>
      <c r="B60" s="15">
        <v>3216255000</v>
      </c>
      <c r="C60" s="15">
        <v>3216255000</v>
      </c>
      <c r="D60" s="15"/>
      <c r="E60" s="15">
        <v>20489630</v>
      </c>
      <c r="F60" s="15">
        <v>20489630</v>
      </c>
    </row>
    <row r="61" spans="1:6" s="14" customFormat="1" x14ac:dyDescent="0.3">
      <c r="A61" s="9" t="s">
        <v>37</v>
      </c>
      <c r="B61" s="15">
        <v>18639000</v>
      </c>
      <c r="C61" s="15">
        <v>18639000</v>
      </c>
      <c r="D61" s="15"/>
      <c r="E61" s="15">
        <v>649340</v>
      </c>
      <c r="F61" s="15">
        <v>649340</v>
      </c>
    </row>
    <row r="62" spans="1:6" s="14" customFormat="1" x14ac:dyDescent="0.3">
      <c r="A62" s="9" t="s">
        <v>39</v>
      </c>
      <c r="B62" s="15">
        <v>1077800000</v>
      </c>
      <c r="C62" s="15">
        <v>1077800000</v>
      </c>
      <c r="D62" s="15"/>
      <c r="E62" s="15">
        <v>85749580</v>
      </c>
      <c r="F62" s="15">
        <v>85749580</v>
      </c>
    </row>
    <row r="63" spans="1:6" s="14" customFormat="1" x14ac:dyDescent="0.3">
      <c r="A63" s="9" t="s">
        <v>40</v>
      </c>
      <c r="B63" s="15">
        <v>300000000</v>
      </c>
      <c r="C63" s="15">
        <v>300000000</v>
      </c>
      <c r="D63" s="15"/>
      <c r="E63" s="15">
        <v>0</v>
      </c>
      <c r="F63" s="15">
        <v>0</v>
      </c>
    </row>
    <row r="64" spans="1:6" s="14" customFormat="1" x14ac:dyDescent="0.3">
      <c r="A64" s="9" t="s">
        <v>41</v>
      </c>
      <c r="B64" s="15">
        <v>9600000</v>
      </c>
      <c r="C64" s="15">
        <v>9600000</v>
      </c>
      <c r="D64" s="15"/>
      <c r="E64" s="15">
        <v>0</v>
      </c>
      <c r="F64" s="15">
        <v>0</v>
      </c>
    </row>
    <row r="65" spans="1:6" s="14" customFormat="1" x14ac:dyDescent="0.3">
      <c r="A65" s="20" t="s">
        <v>42</v>
      </c>
      <c r="B65" s="21">
        <v>700000000</v>
      </c>
      <c r="C65" s="21">
        <v>700000000</v>
      </c>
      <c r="D65" s="21"/>
      <c r="E65" s="21">
        <v>0</v>
      </c>
      <c r="F65" s="21">
        <v>0</v>
      </c>
    </row>
    <row r="66" spans="1:6" s="14" customFormat="1" x14ac:dyDescent="0.3">
      <c r="A66" s="9" t="s">
        <v>43</v>
      </c>
      <c r="B66" s="15">
        <v>15750000</v>
      </c>
      <c r="C66" s="15">
        <v>15750000</v>
      </c>
      <c r="D66" s="15"/>
      <c r="E66" s="15">
        <v>737100</v>
      </c>
      <c r="F66" s="15">
        <v>737100</v>
      </c>
    </row>
    <row r="67" spans="1:6" s="14" customFormat="1" x14ac:dyDescent="0.3">
      <c r="A67" s="9" t="s">
        <v>44</v>
      </c>
      <c r="B67" s="15">
        <v>24730000</v>
      </c>
      <c r="C67" s="15">
        <v>24730000</v>
      </c>
      <c r="D67" s="15"/>
      <c r="E67" s="15">
        <v>0</v>
      </c>
      <c r="F67" s="15">
        <v>0</v>
      </c>
    </row>
    <row r="68" spans="1:6" s="14" customFormat="1" x14ac:dyDescent="0.3">
      <c r="A68" s="9" t="s">
        <v>45</v>
      </c>
      <c r="B68" s="15">
        <v>22602000</v>
      </c>
      <c r="C68" s="15">
        <v>22602000</v>
      </c>
      <c r="D68" s="15"/>
      <c r="E68" s="15">
        <v>55288</v>
      </c>
      <c r="F68" s="15">
        <v>55288</v>
      </c>
    </row>
    <row r="69" spans="1:6" s="14" customFormat="1" x14ac:dyDescent="0.3">
      <c r="A69" s="9" t="s">
        <v>61</v>
      </c>
      <c r="B69" s="15">
        <v>930340000</v>
      </c>
      <c r="C69" s="15">
        <v>930340000</v>
      </c>
      <c r="D69" s="15"/>
      <c r="E69" s="15">
        <v>0</v>
      </c>
      <c r="F69" s="15">
        <v>0</v>
      </c>
    </row>
    <row r="70" spans="1:6" s="14" customFormat="1" x14ac:dyDescent="0.3">
      <c r="A70" s="9" t="s">
        <v>62</v>
      </c>
      <c r="B70" s="15">
        <v>10135000000</v>
      </c>
      <c r="C70" s="15">
        <v>10135000000</v>
      </c>
      <c r="D70" s="15"/>
      <c r="E70" s="15">
        <v>756740316</v>
      </c>
      <c r="F70" s="15">
        <v>756740316</v>
      </c>
    </row>
    <row r="71" spans="1:6" s="14" customFormat="1" x14ac:dyDescent="0.3">
      <c r="A71" s="9" t="s">
        <v>47</v>
      </c>
      <c r="B71" s="15">
        <v>4234000000</v>
      </c>
      <c r="C71" s="15">
        <v>4234000000</v>
      </c>
      <c r="D71" s="15"/>
      <c r="E71" s="15">
        <v>0</v>
      </c>
      <c r="F71" s="15">
        <v>0</v>
      </c>
    </row>
    <row r="72" spans="1:6" s="14" customFormat="1" x14ac:dyDescent="0.3">
      <c r="A72" s="9" t="s">
        <v>54</v>
      </c>
      <c r="B72" s="15">
        <v>395000000</v>
      </c>
      <c r="C72" s="15">
        <v>395000000</v>
      </c>
      <c r="D72" s="15"/>
      <c r="E72" s="15">
        <v>0</v>
      </c>
      <c r="F72" s="15">
        <v>0</v>
      </c>
    </row>
    <row r="73" spans="1:6" s="14" customFormat="1" x14ac:dyDescent="0.3">
      <c r="A73" s="9" t="s">
        <v>48</v>
      </c>
      <c r="B73" s="15">
        <v>120351000</v>
      </c>
      <c r="C73" s="15">
        <v>120351000</v>
      </c>
      <c r="D73" s="15"/>
      <c r="E73" s="15">
        <v>2508180</v>
      </c>
      <c r="F73" s="15">
        <v>2508180</v>
      </c>
    </row>
    <row r="74" spans="1:6" s="14" customFormat="1" x14ac:dyDescent="0.3">
      <c r="A74" s="9" t="s">
        <v>50</v>
      </c>
      <c r="B74" s="15">
        <v>208301000</v>
      </c>
      <c r="C74" s="15">
        <v>208301000</v>
      </c>
      <c r="D74" s="15"/>
      <c r="E74" s="15">
        <v>0</v>
      </c>
      <c r="F74" s="15">
        <v>0</v>
      </c>
    </row>
    <row r="75" spans="1:6" s="14" customFormat="1" x14ac:dyDescent="0.3">
      <c r="A75" s="9" t="s">
        <v>63</v>
      </c>
      <c r="B75" s="22">
        <v>248793000000</v>
      </c>
      <c r="C75" s="15">
        <v>248793000000</v>
      </c>
      <c r="D75" s="15"/>
      <c r="E75" s="15">
        <v>64654355</v>
      </c>
      <c r="F75" s="15">
        <v>64654355</v>
      </c>
    </row>
    <row r="76" spans="1:6" s="14" customFormat="1" x14ac:dyDescent="0.3">
      <c r="A76" s="9" t="s">
        <v>34</v>
      </c>
      <c r="B76" s="15">
        <v>662322000</v>
      </c>
      <c r="C76" s="15">
        <v>662322000</v>
      </c>
      <c r="D76" s="15"/>
      <c r="E76" s="15">
        <v>45942218</v>
      </c>
      <c r="F76" s="15">
        <v>45942218</v>
      </c>
    </row>
    <row r="77" spans="1:6" s="14" customFormat="1" x14ac:dyDescent="0.3">
      <c r="A77" s="9" t="s">
        <v>35</v>
      </c>
      <c r="B77" s="15">
        <v>15930000</v>
      </c>
      <c r="C77" s="15">
        <v>15930000</v>
      </c>
      <c r="D77" s="15"/>
      <c r="E77" s="15">
        <v>0</v>
      </c>
      <c r="F77" s="15">
        <v>0</v>
      </c>
    </row>
    <row r="78" spans="1:6" s="14" customFormat="1" x14ac:dyDescent="0.3">
      <c r="A78" s="9" t="s">
        <v>36</v>
      </c>
      <c r="B78" s="15">
        <v>3871058000</v>
      </c>
      <c r="C78" s="15">
        <v>3871058000</v>
      </c>
      <c r="D78" s="15"/>
      <c r="E78" s="15">
        <v>6165757</v>
      </c>
      <c r="F78" s="15">
        <v>6165757</v>
      </c>
    </row>
    <row r="79" spans="1:6" s="14" customFormat="1" x14ac:dyDescent="0.3">
      <c r="A79" s="9" t="s">
        <v>37</v>
      </c>
      <c r="B79" s="15">
        <v>1000000</v>
      </c>
      <c r="C79" s="15">
        <v>1000000</v>
      </c>
      <c r="D79" s="15"/>
      <c r="E79" s="15">
        <v>0</v>
      </c>
      <c r="F79" s="15">
        <v>0</v>
      </c>
    </row>
    <row r="80" spans="1:6" s="14" customFormat="1" x14ac:dyDescent="0.3">
      <c r="A80" s="9" t="s">
        <v>41</v>
      </c>
      <c r="B80" s="15">
        <v>7800000</v>
      </c>
      <c r="C80" s="15">
        <v>7800000</v>
      </c>
      <c r="D80" s="15"/>
      <c r="E80" s="15">
        <v>0</v>
      </c>
      <c r="F80" s="15">
        <v>0</v>
      </c>
    </row>
    <row r="81" spans="1:6" s="14" customFormat="1" x14ac:dyDescent="0.3">
      <c r="A81" s="9" t="s">
        <v>43</v>
      </c>
      <c r="B81" s="15">
        <v>38401000</v>
      </c>
      <c r="C81" s="15">
        <v>38401000</v>
      </c>
      <c r="D81" s="15"/>
      <c r="E81" s="15">
        <v>629100</v>
      </c>
      <c r="F81" s="15">
        <v>629100</v>
      </c>
    </row>
    <row r="82" spans="1:6" s="14" customFormat="1" x14ac:dyDescent="0.3">
      <c r="A82" s="9" t="s">
        <v>45</v>
      </c>
      <c r="B82" s="15">
        <v>21609000</v>
      </c>
      <c r="C82" s="15">
        <v>21609000</v>
      </c>
      <c r="D82" s="15"/>
      <c r="E82" s="15">
        <v>376800</v>
      </c>
      <c r="F82" s="15">
        <v>376800</v>
      </c>
    </row>
    <row r="83" spans="1:6" s="14" customFormat="1" x14ac:dyDescent="0.3">
      <c r="A83" s="9" t="s">
        <v>47</v>
      </c>
      <c r="B83" s="15">
        <v>38532000000</v>
      </c>
      <c r="C83" s="15">
        <v>38532000000</v>
      </c>
      <c r="D83" s="15"/>
      <c r="E83" s="15">
        <v>0</v>
      </c>
      <c r="F83" s="15">
        <v>0</v>
      </c>
    </row>
    <row r="84" spans="1:6" s="14" customFormat="1" x14ac:dyDescent="0.3">
      <c r="A84" s="9" t="s">
        <v>48</v>
      </c>
      <c r="B84" s="15">
        <v>87880000</v>
      </c>
      <c r="C84" s="15">
        <v>87880000</v>
      </c>
      <c r="D84" s="15"/>
      <c r="E84" s="15">
        <v>11540480</v>
      </c>
      <c r="F84" s="15">
        <v>11540480</v>
      </c>
    </row>
    <row r="85" spans="1:6" s="14" customFormat="1" x14ac:dyDescent="0.3">
      <c r="A85" s="9" t="s">
        <v>59</v>
      </c>
      <c r="B85" s="15">
        <v>205555000000</v>
      </c>
      <c r="C85" s="15">
        <v>205555000000</v>
      </c>
      <c r="D85" s="15"/>
      <c r="E85" s="15">
        <v>0</v>
      </c>
      <c r="F85" s="15">
        <v>0</v>
      </c>
    </row>
    <row r="86" spans="1:6" s="14" customFormat="1" x14ac:dyDescent="0.3">
      <c r="A86" s="9" t="s">
        <v>18</v>
      </c>
      <c r="B86" s="15">
        <v>23282000000</v>
      </c>
      <c r="C86" s="15">
        <v>23282000000</v>
      </c>
      <c r="D86" s="15"/>
      <c r="E86" s="15">
        <v>1129380198</v>
      </c>
      <c r="F86" s="15">
        <v>1129380198</v>
      </c>
    </row>
    <row r="87" spans="1:6" s="14" customFormat="1" x14ac:dyDescent="0.3">
      <c r="A87" s="9" t="s">
        <v>64</v>
      </c>
      <c r="B87" s="15">
        <v>23282000000</v>
      </c>
      <c r="C87" s="15">
        <v>23282000000</v>
      </c>
      <c r="D87" s="15"/>
      <c r="E87" s="15">
        <v>1129380198</v>
      </c>
      <c r="F87" s="15">
        <v>1129380198</v>
      </c>
    </row>
    <row r="88" spans="1:6" s="14" customFormat="1" x14ac:dyDescent="0.3">
      <c r="A88" s="9" t="s">
        <v>65</v>
      </c>
      <c r="B88" s="15">
        <v>12542000000</v>
      </c>
      <c r="C88" s="15">
        <v>12542000000</v>
      </c>
      <c r="D88" s="15"/>
      <c r="E88" s="15">
        <v>820369504</v>
      </c>
      <c r="F88" s="15">
        <v>820369504</v>
      </c>
    </row>
    <row r="89" spans="1:6" s="14" customFormat="1" x14ac:dyDescent="0.3">
      <c r="A89" s="9" t="s">
        <v>66</v>
      </c>
      <c r="B89" s="15">
        <v>12371055000</v>
      </c>
      <c r="C89" s="15">
        <v>12371055000</v>
      </c>
      <c r="D89" s="15"/>
      <c r="E89" s="15">
        <v>819187698</v>
      </c>
      <c r="F89" s="15">
        <v>819187698</v>
      </c>
    </row>
    <row r="90" spans="1:6" s="14" customFormat="1" x14ac:dyDescent="0.3">
      <c r="A90" s="9" t="s">
        <v>67</v>
      </c>
      <c r="B90" s="15">
        <v>170945000</v>
      </c>
      <c r="C90" s="15">
        <v>170945000</v>
      </c>
      <c r="D90" s="15"/>
      <c r="E90" s="15">
        <v>1181806</v>
      </c>
      <c r="F90" s="15">
        <v>1181806</v>
      </c>
    </row>
    <row r="91" spans="1:6" s="14" customFormat="1" x14ac:dyDescent="0.3">
      <c r="A91" s="9" t="s">
        <v>68</v>
      </c>
      <c r="B91" s="15">
        <v>8696000000</v>
      </c>
      <c r="C91" s="15">
        <v>8696000000</v>
      </c>
      <c r="D91" s="15"/>
      <c r="E91" s="15">
        <v>267512848</v>
      </c>
      <c r="F91" s="15">
        <v>267512848</v>
      </c>
    </row>
    <row r="92" spans="1:6" s="14" customFormat="1" x14ac:dyDescent="0.3">
      <c r="A92" s="9" t="s">
        <v>34</v>
      </c>
      <c r="B92" s="15">
        <v>1032000000</v>
      </c>
      <c r="C92" s="15">
        <v>1032000000</v>
      </c>
      <c r="D92" s="15"/>
      <c r="E92" s="15">
        <v>85853013</v>
      </c>
      <c r="F92" s="15">
        <v>85853013</v>
      </c>
    </row>
    <row r="93" spans="1:6" s="14" customFormat="1" x14ac:dyDescent="0.3">
      <c r="A93" s="9" t="s">
        <v>35</v>
      </c>
      <c r="B93" s="15">
        <v>7600000</v>
      </c>
      <c r="C93" s="15">
        <v>7600000</v>
      </c>
      <c r="D93" s="15"/>
      <c r="E93" s="15">
        <v>0</v>
      </c>
      <c r="F93" s="15">
        <v>0</v>
      </c>
    </row>
    <row r="94" spans="1:6" s="14" customFormat="1" x14ac:dyDescent="0.3">
      <c r="A94" s="9" t="s">
        <v>36</v>
      </c>
      <c r="B94" s="15">
        <v>1220772000</v>
      </c>
      <c r="C94" s="15">
        <v>1220772000</v>
      </c>
      <c r="D94" s="15"/>
      <c r="E94" s="15">
        <v>29280330</v>
      </c>
      <c r="F94" s="15">
        <v>29280330</v>
      </c>
    </row>
    <row r="95" spans="1:6" s="14" customFormat="1" x14ac:dyDescent="0.3">
      <c r="A95" s="9" t="s">
        <v>37</v>
      </c>
      <c r="B95" s="15">
        <v>2349000000</v>
      </c>
      <c r="C95" s="15">
        <v>2349000000</v>
      </c>
      <c r="D95" s="15"/>
      <c r="E95" s="15">
        <v>93745180</v>
      </c>
      <c r="F95" s="15">
        <v>93745180</v>
      </c>
    </row>
    <row r="96" spans="1:6" s="14" customFormat="1" x14ac:dyDescent="0.3">
      <c r="A96" s="9" t="s">
        <v>51</v>
      </c>
      <c r="B96" s="15">
        <v>7000000</v>
      </c>
      <c r="C96" s="15">
        <v>7000000</v>
      </c>
      <c r="D96" s="15"/>
      <c r="E96" s="15">
        <v>0</v>
      </c>
      <c r="F96" s="15">
        <v>0</v>
      </c>
    </row>
    <row r="97" spans="1:6" s="14" customFormat="1" x14ac:dyDescent="0.3">
      <c r="A97" s="9" t="s">
        <v>38</v>
      </c>
      <c r="B97" s="15">
        <v>4448000</v>
      </c>
      <c r="C97" s="15">
        <v>4448000</v>
      </c>
      <c r="D97" s="15"/>
      <c r="E97" s="15">
        <v>0</v>
      </c>
      <c r="F97" s="15">
        <v>0</v>
      </c>
    </row>
    <row r="98" spans="1:6" s="14" customFormat="1" x14ac:dyDescent="0.3">
      <c r="A98" s="9" t="s">
        <v>39</v>
      </c>
      <c r="B98" s="15">
        <v>161000000</v>
      </c>
      <c r="C98" s="15">
        <v>161000000</v>
      </c>
      <c r="D98" s="15"/>
      <c r="E98" s="15">
        <v>1380700</v>
      </c>
      <c r="F98" s="15">
        <v>1380700</v>
      </c>
    </row>
    <row r="99" spans="1:6" s="14" customFormat="1" x14ac:dyDescent="0.3">
      <c r="A99" s="9" t="s">
        <v>53</v>
      </c>
      <c r="B99" s="15">
        <v>87000000</v>
      </c>
      <c r="C99" s="15">
        <v>87000000</v>
      </c>
      <c r="D99" s="15"/>
      <c r="E99" s="15">
        <v>29858780</v>
      </c>
      <c r="F99" s="15">
        <v>29858780</v>
      </c>
    </row>
    <row r="100" spans="1:6" s="14" customFormat="1" x14ac:dyDescent="0.3">
      <c r="A100" s="9" t="s">
        <v>40</v>
      </c>
      <c r="B100" s="15">
        <v>275000000</v>
      </c>
      <c r="C100" s="15">
        <v>275000000</v>
      </c>
      <c r="D100" s="15"/>
      <c r="E100" s="15">
        <v>11169300</v>
      </c>
      <c r="F100" s="15">
        <v>11169300</v>
      </c>
    </row>
    <row r="101" spans="1:6" s="14" customFormat="1" x14ac:dyDescent="0.3">
      <c r="A101" s="9" t="s">
        <v>41</v>
      </c>
      <c r="B101" s="15">
        <v>416000000</v>
      </c>
      <c r="C101" s="15">
        <v>416000000</v>
      </c>
      <c r="D101" s="15"/>
      <c r="E101" s="15">
        <v>781000</v>
      </c>
      <c r="F101" s="15">
        <v>781000</v>
      </c>
    </row>
    <row r="102" spans="1:6" s="14" customFormat="1" x14ac:dyDescent="0.3">
      <c r="A102" s="9" t="s">
        <v>69</v>
      </c>
      <c r="B102" s="15">
        <v>1565000000</v>
      </c>
      <c r="C102" s="15">
        <v>1565000000</v>
      </c>
      <c r="D102" s="15"/>
      <c r="E102" s="15">
        <v>0</v>
      </c>
      <c r="F102" s="15">
        <v>0</v>
      </c>
    </row>
    <row r="103" spans="1:6" s="14" customFormat="1" x14ac:dyDescent="0.3">
      <c r="A103" s="9" t="s">
        <v>70</v>
      </c>
      <c r="B103" s="15">
        <v>27677000</v>
      </c>
      <c r="C103" s="15">
        <v>27677000</v>
      </c>
      <c r="D103" s="15"/>
      <c r="E103" s="15">
        <v>189200</v>
      </c>
      <c r="F103" s="15">
        <v>189200</v>
      </c>
    </row>
    <row r="104" spans="1:6" s="14" customFormat="1" x14ac:dyDescent="0.3">
      <c r="A104" s="9" t="s">
        <v>43</v>
      </c>
      <c r="B104" s="15">
        <v>31848000</v>
      </c>
      <c r="C104" s="15">
        <v>31848000</v>
      </c>
      <c r="D104" s="15"/>
      <c r="E104" s="15">
        <v>2394535</v>
      </c>
      <c r="F104" s="15">
        <v>2394535</v>
      </c>
    </row>
    <row r="105" spans="1:6" s="14" customFormat="1" x14ac:dyDescent="0.3">
      <c r="A105" s="9" t="s">
        <v>44</v>
      </c>
      <c r="B105" s="15">
        <v>33083000</v>
      </c>
      <c r="C105" s="15">
        <v>33083000</v>
      </c>
      <c r="D105" s="15"/>
      <c r="E105" s="15">
        <v>0</v>
      </c>
      <c r="F105" s="15">
        <v>0</v>
      </c>
    </row>
    <row r="106" spans="1:6" s="14" customFormat="1" x14ac:dyDescent="0.3">
      <c r="A106" s="9" t="s">
        <v>45</v>
      </c>
      <c r="B106" s="15">
        <v>39270000</v>
      </c>
      <c r="C106" s="15">
        <v>39270000</v>
      </c>
      <c r="D106" s="15"/>
      <c r="E106" s="15">
        <v>3231260</v>
      </c>
      <c r="F106" s="15">
        <v>3231260</v>
      </c>
    </row>
    <row r="107" spans="1:6" s="14" customFormat="1" x14ac:dyDescent="0.3">
      <c r="A107" s="9" t="s">
        <v>71</v>
      </c>
      <c r="B107" s="15">
        <v>90202000</v>
      </c>
      <c r="C107" s="15">
        <v>90202000</v>
      </c>
      <c r="D107" s="15"/>
      <c r="E107" s="15">
        <v>364620</v>
      </c>
      <c r="F107" s="15">
        <v>364620</v>
      </c>
    </row>
    <row r="108" spans="1:6" s="14" customFormat="1" x14ac:dyDescent="0.3">
      <c r="A108" s="9" t="s">
        <v>72</v>
      </c>
      <c r="B108" s="15">
        <v>121200000</v>
      </c>
      <c r="C108" s="15">
        <v>121200000</v>
      </c>
      <c r="D108" s="15"/>
      <c r="E108" s="15">
        <v>0</v>
      </c>
      <c r="F108" s="15">
        <v>0</v>
      </c>
    </row>
    <row r="109" spans="1:6" s="14" customFormat="1" x14ac:dyDescent="0.3">
      <c r="A109" s="9" t="s">
        <v>48</v>
      </c>
      <c r="B109" s="15">
        <v>191900000</v>
      </c>
      <c r="C109" s="15">
        <v>191900000</v>
      </c>
      <c r="D109" s="15"/>
      <c r="E109" s="15">
        <v>5949930</v>
      </c>
      <c r="F109" s="15">
        <v>5949930</v>
      </c>
    </row>
    <row r="110" spans="1:6" s="14" customFormat="1" x14ac:dyDescent="0.3">
      <c r="A110" s="9" t="s">
        <v>49</v>
      </c>
      <c r="B110" s="15">
        <v>985000000</v>
      </c>
      <c r="C110" s="15">
        <v>985000000</v>
      </c>
      <c r="D110" s="15"/>
      <c r="E110" s="15">
        <v>0</v>
      </c>
      <c r="F110" s="15">
        <v>0</v>
      </c>
    </row>
    <row r="111" spans="1:6" s="14" customFormat="1" x14ac:dyDescent="0.3">
      <c r="A111" s="9" t="s">
        <v>50</v>
      </c>
      <c r="B111" s="15">
        <v>51000000</v>
      </c>
      <c r="C111" s="15">
        <v>51000000</v>
      </c>
      <c r="D111" s="15"/>
      <c r="E111" s="15">
        <v>3315000</v>
      </c>
      <c r="F111" s="15">
        <v>3315000</v>
      </c>
    </row>
    <row r="112" spans="1:6" s="14" customFormat="1" x14ac:dyDescent="0.3">
      <c r="A112" s="9" t="s">
        <v>73</v>
      </c>
      <c r="B112" s="15">
        <v>362000000</v>
      </c>
      <c r="C112" s="15">
        <v>362000000</v>
      </c>
      <c r="D112" s="15"/>
      <c r="E112" s="15">
        <v>1569660</v>
      </c>
      <c r="F112" s="15">
        <v>1569660</v>
      </c>
    </row>
    <row r="113" spans="1:6" s="14" customFormat="1" x14ac:dyDescent="0.3">
      <c r="A113" s="9" t="s">
        <v>35</v>
      </c>
      <c r="B113" s="15">
        <v>9400000</v>
      </c>
      <c r="C113" s="15">
        <v>9400000</v>
      </c>
      <c r="D113" s="15"/>
      <c r="E113" s="15">
        <v>0</v>
      </c>
      <c r="F113" s="15">
        <v>0</v>
      </c>
    </row>
    <row r="114" spans="1:6" s="14" customFormat="1" x14ac:dyDescent="0.3">
      <c r="A114" s="9" t="s">
        <v>36</v>
      </c>
      <c r="B114" s="15">
        <v>292215000</v>
      </c>
      <c r="C114" s="15">
        <v>292215000</v>
      </c>
      <c r="D114" s="15"/>
      <c r="E114" s="15">
        <v>0</v>
      </c>
      <c r="F114" s="15">
        <v>0</v>
      </c>
    </row>
    <row r="115" spans="1:6" s="14" customFormat="1" x14ac:dyDescent="0.3">
      <c r="A115" s="9" t="s">
        <v>37</v>
      </c>
      <c r="B115" s="15">
        <v>1000000</v>
      </c>
      <c r="C115" s="15">
        <v>1000000</v>
      </c>
      <c r="D115" s="15"/>
      <c r="E115" s="15">
        <v>0</v>
      </c>
      <c r="F115" s="15">
        <v>0</v>
      </c>
    </row>
    <row r="116" spans="1:6" s="14" customFormat="1" x14ac:dyDescent="0.3">
      <c r="A116" s="9" t="s">
        <v>38</v>
      </c>
      <c r="B116" s="15">
        <v>3750000</v>
      </c>
      <c r="C116" s="15">
        <v>3750000</v>
      </c>
      <c r="D116" s="15"/>
      <c r="E116" s="15">
        <v>0</v>
      </c>
      <c r="F116" s="15">
        <v>0</v>
      </c>
    </row>
    <row r="117" spans="1:6" s="14" customFormat="1" x14ac:dyDescent="0.3">
      <c r="A117" s="9" t="s">
        <v>43</v>
      </c>
      <c r="B117" s="15">
        <v>45274000</v>
      </c>
      <c r="C117" s="15">
        <v>45274000</v>
      </c>
      <c r="D117" s="15"/>
      <c r="E117" s="15">
        <v>1031130</v>
      </c>
      <c r="F117" s="15">
        <v>1031130</v>
      </c>
    </row>
    <row r="118" spans="1:6" s="14" customFormat="1" x14ac:dyDescent="0.3">
      <c r="A118" s="9" t="s">
        <v>45</v>
      </c>
      <c r="B118" s="15">
        <v>10361000</v>
      </c>
      <c r="C118" s="15">
        <v>10361000</v>
      </c>
      <c r="D118" s="15"/>
      <c r="E118" s="15">
        <v>538530</v>
      </c>
      <c r="F118" s="15">
        <v>538530</v>
      </c>
    </row>
    <row r="119" spans="1:6" s="14" customFormat="1" x14ac:dyDescent="0.3">
      <c r="A119" s="9" t="s">
        <v>74</v>
      </c>
      <c r="B119" s="15">
        <v>1682000000</v>
      </c>
      <c r="C119" s="15">
        <v>1682000000</v>
      </c>
      <c r="D119" s="15"/>
      <c r="E119" s="15">
        <v>39928186</v>
      </c>
      <c r="F119" s="15">
        <v>39928186</v>
      </c>
    </row>
    <row r="120" spans="1:6" s="14" customFormat="1" x14ac:dyDescent="0.3">
      <c r="A120" s="9" t="s">
        <v>34</v>
      </c>
      <c r="B120" s="15">
        <v>218708000</v>
      </c>
      <c r="C120" s="15">
        <v>218708000</v>
      </c>
      <c r="D120" s="15"/>
      <c r="E120" s="15">
        <v>16679486</v>
      </c>
      <c r="F120" s="15">
        <v>16679486</v>
      </c>
    </row>
    <row r="121" spans="1:6" s="14" customFormat="1" x14ac:dyDescent="0.3">
      <c r="A121" s="9" t="s">
        <v>36</v>
      </c>
      <c r="B121" s="15">
        <v>284774000</v>
      </c>
      <c r="C121" s="15">
        <v>284774000</v>
      </c>
      <c r="D121" s="15"/>
      <c r="E121" s="15">
        <v>396000</v>
      </c>
      <c r="F121" s="15">
        <v>396000</v>
      </c>
    </row>
    <row r="122" spans="1:6" s="14" customFormat="1" x14ac:dyDescent="0.3">
      <c r="A122" s="9" t="s">
        <v>37</v>
      </c>
      <c r="B122" s="15">
        <v>33115000</v>
      </c>
      <c r="C122" s="15">
        <v>33115000</v>
      </c>
      <c r="D122" s="15"/>
      <c r="E122" s="15">
        <v>66000</v>
      </c>
      <c r="F122" s="15">
        <v>66000</v>
      </c>
    </row>
    <row r="123" spans="1:6" s="14" customFormat="1" x14ac:dyDescent="0.3">
      <c r="A123" s="9" t="s">
        <v>39</v>
      </c>
      <c r="B123" s="15">
        <v>66000000</v>
      </c>
      <c r="C123" s="15">
        <v>66000000</v>
      </c>
      <c r="D123" s="15"/>
      <c r="E123" s="15">
        <v>0</v>
      </c>
      <c r="F123" s="15">
        <v>0</v>
      </c>
    </row>
    <row r="124" spans="1:6" s="14" customFormat="1" x14ac:dyDescent="0.3">
      <c r="A124" s="9" t="s">
        <v>69</v>
      </c>
      <c r="B124" s="15">
        <v>942216000</v>
      </c>
      <c r="C124" s="15">
        <v>942216000</v>
      </c>
      <c r="D124" s="15"/>
      <c r="E124" s="15">
        <v>22786700</v>
      </c>
      <c r="F124" s="15">
        <v>22786700</v>
      </c>
    </row>
    <row r="125" spans="1:6" s="14" customFormat="1" x14ac:dyDescent="0.3">
      <c r="A125" s="9" t="s">
        <v>45</v>
      </c>
      <c r="B125" s="15">
        <v>760000</v>
      </c>
      <c r="C125" s="15">
        <v>760000</v>
      </c>
      <c r="D125" s="15"/>
      <c r="E125" s="15">
        <v>0</v>
      </c>
      <c r="F125" s="15">
        <v>0</v>
      </c>
    </row>
    <row r="126" spans="1:6" s="14" customFormat="1" x14ac:dyDescent="0.3">
      <c r="A126" s="9" t="s">
        <v>61</v>
      </c>
      <c r="B126" s="15">
        <v>38000000</v>
      </c>
      <c r="C126" s="15">
        <v>38000000</v>
      </c>
      <c r="D126" s="15"/>
      <c r="E126" s="15">
        <v>0</v>
      </c>
      <c r="F126" s="15">
        <v>0</v>
      </c>
    </row>
    <row r="127" spans="1:6" s="14" customFormat="1" x14ac:dyDescent="0.3">
      <c r="A127" s="9" t="s">
        <v>48</v>
      </c>
      <c r="B127" s="15">
        <v>41292000</v>
      </c>
      <c r="C127" s="15">
        <v>41292000</v>
      </c>
      <c r="D127" s="15"/>
      <c r="E127" s="15">
        <v>0</v>
      </c>
      <c r="F127" s="15">
        <v>0</v>
      </c>
    </row>
    <row r="128" spans="1:6" s="14" customFormat="1" x14ac:dyDescent="0.3">
      <c r="A128" s="9" t="s">
        <v>50</v>
      </c>
      <c r="B128" s="15">
        <v>57135000</v>
      </c>
      <c r="C128" s="15">
        <v>57135000</v>
      </c>
      <c r="D128" s="15"/>
      <c r="E128" s="15">
        <v>0</v>
      </c>
      <c r="F128" s="15">
        <v>0</v>
      </c>
    </row>
    <row r="129" spans="1:6" s="14" customFormat="1" x14ac:dyDescent="0.3">
      <c r="A129" s="9" t="s">
        <v>75</v>
      </c>
      <c r="B129" s="15">
        <v>17895000000</v>
      </c>
      <c r="C129" s="15">
        <v>17895000000</v>
      </c>
      <c r="D129" s="15"/>
      <c r="E129" s="15">
        <v>0</v>
      </c>
      <c r="F129" s="15">
        <v>0</v>
      </c>
    </row>
    <row r="130" spans="1:6" s="14" customFormat="1" x14ac:dyDescent="0.3">
      <c r="A130" s="9" t="s">
        <v>76</v>
      </c>
      <c r="B130" s="15">
        <v>17895000000</v>
      </c>
      <c r="C130" s="15">
        <v>17895000000</v>
      </c>
      <c r="D130" s="15"/>
      <c r="E130" s="15">
        <v>0</v>
      </c>
      <c r="F130" s="15">
        <v>0</v>
      </c>
    </row>
    <row r="131" spans="1:6" s="14" customFormat="1" x14ac:dyDescent="0.3">
      <c r="A131" s="9" t="s">
        <v>77</v>
      </c>
      <c r="B131" s="15">
        <v>17895000000</v>
      </c>
      <c r="C131" s="15">
        <v>17895000000</v>
      </c>
      <c r="D131" s="15"/>
      <c r="E131" s="15">
        <v>0</v>
      </c>
      <c r="F131" s="15">
        <v>0</v>
      </c>
    </row>
    <row r="132" spans="1:6" s="14" customFormat="1" x14ac:dyDescent="0.3">
      <c r="A132" s="9" t="s">
        <v>78</v>
      </c>
      <c r="B132" s="15">
        <v>17895000000</v>
      </c>
      <c r="C132" s="15">
        <v>17895000000</v>
      </c>
      <c r="D132" s="15"/>
      <c r="E132" s="15">
        <v>0</v>
      </c>
      <c r="F132" s="15">
        <v>0</v>
      </c>
    </row>
    <row r="133" spans="1:6" s="14" customFormat="1" x14ac:dyDescent="0.3">
      <c r="A133" s="9" t="s">
        <v>22</v>
      </c>
      <c r="B133" s="15">
        <v>113875000000</v>
      </c>
      <c r="C133" s="15">
        <v>113875000000</v>
      </c>
      <c r="D133" s="15"/>
      <c r="E133" s="15">
        <v>0</v>
      </c>
      <c r="F133" s="15">
        <v>0</v>
      </c>
    </row>
    <row r="134" spans="1:6" s="14" customFormat="1" x14ac:dyDescent="0.3">
      <c r="A134" s="9" t="s">
        <v>79</v>
      </c>
      <c r="B134" s="15">
        <v>113875000000</v>
      </c>
      <c r="C134" s="15">
        <v>113875000000</v>
      </c>
      <c r="D134" s="15"/>
      <c r="E134" s="15">
        <v>0</v>
      </c>
      <c r="F134" s="15">
        <v>0</v>
      </c>
    </row>
    <row r="135" spans="1:6" s="14" customFormat="1" x14ac:dyDescent="0.3">
      <c r="A135" s="9" t="s">
        <v>80</v>
      </c>
      <c r="B135" s="15">
        <v>113875000000</v>
      </c>
      <c r="C135" s="15">
        <v>113875000000</v>
      </c>
      <c r="D135" s="15"/>
      <c r="E135" s="15">
        <v>0</v>
      </c>
      <c r="F135" s="15">
        <v>0</v>
      </c>
    </row>
    <row r="136" spans="1:6" s="14" customFormat="1" x14ac:dyDescent="0.3">
      <c r="A136" s="9" t="s">
        <v>81</v>
      </c>
      <c r="B136" s="15">
        <v>113875000000</v>
      </c>
      <c r="C136" s="15">
        <v>113875000000</v>
      </c>
      <c r="D136" s="15"/>
      <c r="E136" s="15">
        <v>0</v>
      </c>
      <c r="F136" s="15">
        <v>0</v>
      </c>
    </row>
    <row r="137" spans="1:6" s="14" customFormat="1" x14ac:dyDescent="0.3">
      <c r="A137" s="16" t="s">
        <v>82</v>
      </c>
      <c r="B137" s="17">
        <v>539637000000</v>
      </c>
      <c r="C137" s="17">
        <v>539637000000</v>
      </c>
      <c r="D137" s="17"/>
      <c r="E137" s="17">
        <v>6335809789</v>
      </c>
      <c r="F137" s="17">
        <v>6335809789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1월</vt:lpstr>
      <vt:lpstr>Sheet1</vt:lpstr>
      <vt:lpstr>'1월'!Print_Area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2023-01-31T08:37:50Z</dcterms:modified>
</cp:coreProperties>
</file>