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075"/>
  </bookViews>
  <sheets>
    <sheet name="지출" sheetId="2" r:id="rId1"/>
    <sheet name="Sheet1" sheetId="3" state="hidden" r:id="rId2"/>
  </sheets>
  <definedNames>
    <definedName name="_xlnm.Print_Area" localSheetId="0">지출!$A$1:$N$30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2" i="3"/>
  <c r="K30" i="2" l="1"/>
  <c r="K24" i="2"/>
  <c r="K25" i="2"/>
  <c r="K26" i="2"/>
  <c r="K27" i="2"/>
  <c r="K20" i="2"/>
  <c r="K16" i="2"/>
  <c r="K17" i="2"/>
  <c r="K13" i="2"/>
  <c r="K14" i="2"/>
  <c r="K10" i="2"/>
  <c r="K11" i="2"/>
  <c r="K9" i="2"/>
  <c r="J30" i="2"/>
  <c r="J27" i="2"/>
  <c r="J26" i="2"/>
  <c r="J25" i="2"/>
  <c r="J24" i="2"/>
  <c r="J20" i="2"/>
  <c r="J17" i="2"/>
  <c r="J16" i="2"/>
  <c r="J14" i="2"/>
  <c r="J13" i="2"/>
  <c r="J11" i="2"/>
  <c r="J10" i="2"/>
  <c r="J9" i="2"/>
  <c r="L16" i="2"/>
  <c r="K8" i="2" l="1"/>
  <c r="J8" i="2"/>
  <c r="M30" i="2" l="1"/>
  <c r="N30" i="2" s="1"/>
  <c r="M27" i="2"/>
  <c r="N27" i="2" s="1"/>
  <c r="M26" i="2"/>
  <c r="N26" i="2" s="1"/>
  <c r="M25" i="2"/>
  <c r="N25" i="2" s="1"/>
  <c r="M24" i="2"/>
  <c r="N24" i="2" s="1"/>
  <c r="M20" i="2"/>
  <c r="N20" i="2" s="1"/>
  <c r="M17" i="2"/>
  <c r="N17" i="2" s="1"/>
  <c r="M16" i="2"/>
  <c r="N16" i="2" s="1"/>
  <c r="M14" i="2"/>
  <c r="N14" i="2" s="1"/>
  <c r="M13" i="2"/>
  <c r="N13" i="2" s="1"/>
  <c r="M11" i="2"/>
  <c r="N11" i="2" s="1"/>
  <c r="M10" i="2"/>
  <c r="N10" i="2" s="1"/>
  <c r="M9" i="2"/>
  <c r="N9" i="2" s="1"/>
  <c r="M8" i="2"/>
  <c r="N8" i="2" s="1"/>
  <c r="L8" i="2"/>
  <c r="L27" i="2"/>
  <c r="L30" i="2"/>
  <c r="L26" i="2"/>
  <c r="L25" i="2"/>
  <c r="L24" i="2"/>
  <c r="L20" i="2"/>
  <c r="L17" i="2"/>
  <c r="L15" i="2" s="1"/>
  <c r="L14" i="2"/>
  <c r="L13" i="2"/>
  <c r="L9" i="2"/>
  <c r="L10" i="2"/>
  <c r="L11" i="2"/>
  <c r="N7" i="2" l="1"/>
  <c r="N12" i="2"/>
  <c r="N15" i="2"/>
  <c r="N19" i="2"/>
  <c r="N18" i="2" s="1"/>
  <c r="N23" i="2"/>
  <c r="N22" i="2" s="1"/>
  <c r="N29" i="2"/>
  <c r="N28" i="2" s="1"/>
  <c r="L19" i="2"/>
  <c r="M19" i="2"/>
  <c r="L12" i="2"/>
  <c r="M12" i="2"/>
  <c r="N21" i="2" l="1"/>
  <c r="N6" i="2"/>
  <c r="N5" i="2" s="1"/>
  <c r="N4" i="2" l="1"/>
  <c r="M7" i="2"/>
  <c r="M29" i="2" l="1"/>
  <c r="M28" i="2" s="1"/>
  <c r="M23" i="2"/>
  <c r="M22" i="2" s="1"/>
  <c r="M21" i="2" s="1"/>
  <c r="M18" i="2"/>
  <c r="M15" i="2"/>
  <c r="L29" i="2"/>
  <c r="L28" i="2" s="1"/>
  <c r="L23" i="2"/>
  <c r="L22" i="2" s="1"/>
  <c r="L18" i="2"/>
  <c r="L7" i="2"/>
  <c r="K29" i="2"/>
  <c r="K28" i="2" s="1"/>
  <c r="K19" i="2"/>
  <c r="K18" i="2" s="1"/>
  <c r="J29" i="2"/>
  <c r="J28" i="2" s="1"/>
  <c r="J19" i="2"/>
  <c r="J18" i="2" s="1"/>
  <c r="L21" i="2" l="1"/>
  <c r="J12" i="2"/>
  <c r="J15" i="2"/>
  <c r="J23" i="2"/>
  <c r="J22" i="2" s="1"/>
  <c r="J21" i="2" s="1"/>
  <c r="K12" i="2"/>
  <c r="K23" i="2"/>
  <c r="K22" i="2" s="1"/>
  <c r="K21" i="2" s="1"/>
  <c r="K15" i="2"/>
  <c r="J7" i="2"/>
  <c r="K7" i="2"/>
  <c r="M6" i="2"/>
  <c r="L6" i="2"/>
  <c r="L5" i="2" s="1"/>
  <c r="L4" i="2" l="1"/>
  <c r="J6" i="2"/>
  <c r="J5" i="2" s="1"/>
  <c r="J4" i="2" s="1"/>
  <c r="K6" i="2"/>
  <c r="K5" i="2" s="1"/>
  <c r="K4" i="2" s="1"/>
  <c r="M5" i="2"/>
  <c r="M4" i="2" s="1"/>
</calcChain>
</file>

<file path=xl/sharedStrings.xml><?xml version="1.0" encoding="utf-8"?>
<sst xmlns="http://schemas.openxmlformats.org/spreadsheetml/2006/main" count="186" uniqueCount="96">
  <si>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</si>
  <si>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</si>
  <si>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</si>
  <si>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</si>
  <si>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</si>
  <si>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</si>
  <si>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</si>
  <si>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</si>
  <si>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</si>
  <si>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</si>
  <si>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</si>
  <si>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문화및관광</t>
  </si>
  <si>
    <t>예술창작역량강화</t>
  </si>
  <si>
    <t>지역문화예술진흥</t>
  </si>
  <si>
    <t>예술향유기회 확대</t>
  </si>
  <si>
    <t>기금간거래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</si>
  <si>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</si>
  <si>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</si>
  <si>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</si>
  <si>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</si>
  <si>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</si>
  <si>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</si>
  <si>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여유자금운용</t>
  </si>
  <si>
    <t>문화예술</t>
    <phoneticPr fontId="1" type="noConversion"/>
  </si>
  <si>
    <t>문화예술진흥기금에서 비통화금융기관으로의 예치금</t>
    <phoneticPr fontId="1" type="noConversion"/>
  </si>
  <si>
    <t xml:space="preserve">    예술창작지원</t>
  </si>
  <si>
    <t xml:space="preserve">    예술인력육성</t>
  </si>
  <si>
    <t xml:space="preserve">    (복권)예술인생활안정자금(융자)</t>
  </si>
  <si>
    <t xml:space="preserve">    (복권)예술인생활안정자금</t>
  </si>
  <si>
    <t>예산목</t>
  </si>
  <si>
    <t>예산액(당초)</t>
  </si>
  <si>
    <t>예산현액(A)</t>
  </si>
  <si>
    <t>예술의창작역량및사회적가치제고</t>
  </si>
  <si>
    <t xml:space="preserve">  예술창작역량강화</t>
  </si>
  <si>
    <t xml:space="preserve">      [110-03] 상용임금</t>
  </si>
  <si>
    <t xml:space="preserve">      [110-04] 일용임금</t>
  </si>
  <si>
    <t xml:space="preserve">      [210-01] 일반수용비</t>
  </si>
  <si>
    <t xml:space="preserve">      [210-02] 공공요금 및 제세</t>
  </si>
  <si>
    <t xml:space="preserve">      [210-05] 특근매식비</t>
  </si>
  <si>
    <t xml:space="preserve">      [210-07] 임차료</t>
  </si>
  <si>
    <t xml:space="preserve">      [210-09] 시설장비유지비</t>
  </si>
  <si>
    <t xml:space="preserve">      [210-12] 복리후생비</t>
  </si>
  <si>
    <t xml:space="preserve">      [210-14] 일반용역비</t>
  </si>
  <si>
    <t xml:space="preserve">      [220-01] 국내여비</t>
  </si>
  <si>
    <t xml:space="preserve">      [220-02] 국외업무여비</t>
  </si>
  <si>
    <t xml:space="preserve">      [240-01] 사업추진비</t>
  </si>
  <si>
    <t xml:space="preserve">      [310-03] 포상금</t>
  </si>
  <si>
    <t xml:space="preserve">      [320-01] 민간경상보조</t>
  </si>
  <si>
    <t xml:space="preserve">      [320-09] 고용부담금</t>
  </si>
  <si>
    <t xml:space="preserve">      [420-03] 공사비</t>
  </si>
  <si>
    <t xml:space="preserve">      [430-01] 자산취득비</t>
  </si>
  <si>
    <t xml:space="preserve">      [210-03] 피복비</t>
  </si>
  <si>
    <t xml:space="preserve">      [210-04] 급식비</t>
  </si>
  <si>
    <t xml:space="preserve">      [210-08] 유류비</t>
  </si>
  <si>
    <t xml:space="preserve">      [320-02] 민간위탁사업비</t>
  </si>
  <si>
    <t xml:space="preserve">      [450-04] 기타 민간융자금</t>
  </si>
  <si>
    <t xml:space="preserve">  지역문화예술진흥</t>
  </si>
  <si>
    <t xml:space="preserve">    지역문화예술지원</t>
  </si>
  <si>
    <t xml:space="preserve">    예술의관광자원화</t>
  </si>
  <si>
    <t xml:space="preserve">      [330-01] 자치단체경상보조</t>
  </si>
  <si>
    <t xml:space="preserve">  예술향유기회확대</t>
  </si>
  <si>
    <t xml:space="preserve">      [260-01] 일반연구비</t>
  </si>
  <si>
    <t xml:space="preserve">      [310-04] 기타보전금</t>
  </si>
  <si>
    <t xml:space="preserve">    문화예술향유지원</t>
  </si>
  <si>
    <t xml:space="preserve">  문화예술진흥기금운영비</t>
  </si>
  <si>
    <t xml:space="preserve">    인건비</t>
  </si>
  <si>
    <t xml:space="preserve">      [110-01] 보수</t>
  </si>
  <si>
    <t xml:space="preserve">      [110-05] 연가보상비</t>
  </si>
  <si>
    <t xml:space="preserve">    기관운영비</t>
  </si>
  <si>
    <t xml:space="preserve">      [210-15] 관리용역비</t>
  </si>
  <si>
    <t xml:space="preserve">      [210-16] 기타운영비</t>
  </si>
  <si>
    <t xml:space="preserve">      [240-02] 관서업무추진비</t>
  </si>
  <si>
    <t xml:space="preserve">      [250-02] 직책수행경비</t>
  </si>
  <si>
    <t xml:space="preserve">    지원심의평가제도 운영</t>
  </si>
  <si>
    <t xml:space="preserve">    문화예술위원회경영(정보화)</t>
  </si>
  <si>
    <t>기금간거래(전출금)</t>
  </si>
  <si>
    <t xml:space="preserve">  복권기금반환금(문예진흥기금)</t>
  </si>
  <si>
    <t xml:space="preserve">    복권기금반환금(문예진흥기금)</t>
  </si>
  <si>
    <t xml:space="preserve">      [610-03] 기금전출금</t>
  </si>
  <si>
    <t xml:space="preserve">  통화금융기관예치(문예기금)</t>
  </si>
  <si>
    <t xml:space="preserve">    비통화금융기관예치</t>
  </si>
  <si>
    <t xml:space="preserve">      [470-03] 비통화금융기관 예치금</t>
  </si>
  <si>
    <t>총계</t>
  </si>
  <si>
    <t xml:space="preserve">  비통화금융기관예치(문예기금)</t>
  </si>
  <si>
    <t>전월(누계)</t>
    <phoneticPr fontId="1" type="noConversion"/>
  </si>
  <si>
    <t>당월(순액)</t>
    <phoneticPr fontId="1" type="noConversion"/>
  </si>
  <si>
    <t>당월(누계)</t>
    <phoneticPr fontId="1" type="noConversion"/>
  </si>
  <si>
    <t>□ 2023회계연도 문화예술진흥기금 지출 운용상황</t>
    <phoneticPr fontId="4" type="noConversion"/>
  </si>
  <si>
    <t>2023년</t>
    <phoneticPr fontId="4" type="noConversion"/>
  </si>
  <si>
    <t xml:space="preserve">    예술가치의사회적확산</t>
  </si>
  <si>
    <t xml:space="preserve">    예술가치의사회적확산</t>
    <phoneticPr fontId="1" type="noConversion"/>
  </si>
  <si>
    <t>예술의 창작역량 및 사회적 가치제고</t>
    <phoneticPr fontId="4" type="noConversion"/>
  </si>
  <si>
    <t>문화예술
진흥기금</t>
    <phoneticPr fontId="4" type="noConversion"/>
  </si>
  <si>
    <t>문화체육
관광부</t>
    <phoneticPr fontId="4" type="noConversion"/>
  </si>
  <si>
    <t xml:space="preserve">    지원심의평가제도 운영</t>
    <phoneticPr fontId="1" type="noConversion"/>
  </si>
  <si>
    <t>12월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</si>
</sst>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3C3C3D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2"/>
        <bgColor indexed="64"/>
      </patternFill>
    </fill>
    <fill>
      <patternFill patternType="solid">
        <fgColor rgb="FFF0E68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0" xfId="1" applyBorder="1">
      <alignment vertical="center"/>
    </xf>
    <xf numFmtId="41" fontId="2" fillId="0" borderId="2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0" fontId="0" fillId="0" borderId="0" xfId="0" applyFill="1">
      <alignment vertical="center"/>
    </xf>
    <xf numFmtId="176" fontId="8" fillId="0" borderId="3" xfId="0" applyNumberFormat="1" applyFont="1" applyBorder="1" applyAlignment="1">
      <alignment horizontal="right" vertical="center" wrapText="1"/>
    </xf>
    <xf numFmtId="49" fontId="8" fillId="4" borderId="4" xfId="0" applyNumberFormat="1" applyFont="1" applyFill="1" applyBorder="1" applyAlignment="1">
      <alignment horizontal="center" vertical="center" wrapText="1"/>
    </xf>
    <xf numFmtId="176" fontId="8" fillId="4" borderId="4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9" fontId="6" fillId="0" borderId="3" xfId="0" applyNumberFormat="1" applyFont="1" applyFill="1" applyBorder="1" applyAlignment="1">
      <alignment horizontal="left" vertical="center" wrapText="1"/>
    </xf>
    <xf numFmtId="176" fontId="8" fillId="0" borderId="3" xfId="0" applyNumberFormat="1" applyFont="1" applyFill="1" applyBorder="1" applyAlignment="1">
      <alignment horizontal="right" vertical="center" wrapText="1"/>
    </xf>
    <xf numFmtId="176" fontId="8" fillId="5" borderId="3" xfId="0" applyNumberFormat="1" applyFont="1" applyFill="1" applyBorder="1" applyAlignment="1">
      <alignment horizontal="right" vertical="center" wrapText="1"/>
    </xf>
    <xf numFmtId="41" fontId="9" fillId="2" borderId="1" xfId="2" applyFont="1" applyFill="1" applyBorder="1">
      <alignment vertical="center"/>
    </xf>
    <xf numFmtId="41" fontId="9" fillId="0" borderId="1" xfId="2" applyFont="1" applyFill="1" applyBorder="1">
      <alignment vertical="center"/>
    </xf>
    <xf numFmtId="41" fontId="9" fillId="0" borderId="0" xfId="2" applyFont="1" applyFill="1" applyBorder="1">
      <alignment vertical="center"/>
    </xf>
    <xf numFmtId="41" fontId="9" fillId="6" borderId="6" xfId="2" applyFont="1" applyFill="1" applyBorder="1">
      <alignment vertical="center"/>
    </xf>
    <xf numFmtId="41" fontId="9" fillId="6" borderId="7" xfId="2" applyFont="1" applyFill="1" applyBorder="1">
      <alignment vertical="center"/>
    </xf>
    <xf numFmtId="41" fontId="9" fillId="6" borderId="8" xfId="2" applyFont="1" applyFill="1" applyBorder="1">
      <alignment vertical="center"/>
    </xf>
    <xf numFmtId="41" fontId="9" fillId="6" borderId="9" xfId="2" applyFont="1" applyFill="1" applyBorder="1">
      <alignment vertical="center"/>
    </xf>
    <xf numFmtId="41" fontId="9" fillId="6" borderId="10" xfId="2" applyFont="1" applyFill="1" applyBorder="1">
      <alignment vertical="center"/>
    </xf>
    <xf numFmtId="41" fontId="9" fillId="6" borderId="11" xfId="2" applyFont="1" applyFill="1" applyBorder="1">
      <alignment vertical="center"/>
    </xf>
    <xf numFmtId="41" fontId="5" fillId="0" borderId="1" xfId="2" applyFont="1" applyBorder="1" applyAlignment="1">
      <alignment horizontal="center" vertical="center"/>
    </xf>
    <xf numFmtId="41" fontId="9" fillId="0" borderId="1" xfId="2" applyFont="1" applyFill="1" applyBorder="1" applyAlignment="1">
      <alignment horizontal="left" vertical="center"/>
    </xf>
    <xf numFmtId="41" fontId="9" fillId="0" borderId="5" xfId="2" applyFont="1" applyFill="1" applyBorder="1" applyAlignment="1">
      <alignment horizontal="left"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41" fontId="9" fillId="0" borderId="8" xfId="2" applyFont="1" applyFill="1" applyBorder="1" applyAlignment="1">
      <alignment horizontal="left" vertical="center"/>
    </xf>
    <xf numFmtId="41" fontId="2" fillId="0" borderId="0" xfId="1" applyNumberFormat="1">
      <alignment vertical="center"/>
    </xf>
  </cellXfs>
  <cellStyles count="6">
    <cellStyle name="쉼표 [0] 2" xfId="2"/>
    <cellStyle name="표준" xfId="0" builtinId="0"/>
    <cellStyle name="표준 2" xfId="1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view="pageBreakPreview" zoomScaleNormal="85" zoomScaleSheetLayoutView="100" workbookViewId="0">
      <selection activeCell="K31" sqref="K31"/>
    </sheetView>
  </sheetViews>
  <sheetFormatPr defaultRowHeight="16.5" x14ac:dyDescent="0.3"/>
  <cols>
    <col min="1" max="4" width="9" style="2"/>
    <col min="5" max="6" width="4.375" style="2" customWidth="1"/>
    <col min="7" max="7" width="4.625" style="2" customWidth="1"/>
    <col min="8" max="8" width="4.375" style="2" customWidth="1"/>
    <col min="9" max="9" width="44.75" style="2" bestFit="1" customWidth="1"/>
    <col min="10" max="11" width="16.75" style="2" bestFit="1" customWidth="1"/>
    <col min="12" max="12" width="20.375" style="2" customWidth="1"/>
    <col min="13" max="13" width="18.5" style="2" customWidth="1"/>
    <col min="14" max="14" width="19.125" style="2" customWidth="1"/>
    <col min="15" max="15" width="9" style="2"/>
    <col min="16" max="16" width="12.125" style="2" bestFit="1" customWidth="1"/>
    <col min="17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87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31" t="s">
        <v>5</v>
      </c>
      <c r="F3" s="31"/>
      <c r="G3" s="31"/>
      <c r="H3" s="31"/>
      <c r="I3" s="31"/>
      <c r="J3" s="8" t="s">
        <v>6</v>
      </c>
      <c r="K3" s="8" t="s">
        <v>7</v>
      </c>
      <c r="L3" s="8" t="s">
        <v>8</v>
      </c>
      <c r="M3" s="8" t="s">
        <v>9</v>
      </c>
      <c r="N3" s="8" t="s">
        <v>10</v>
      </c>
    </row>
    <row r="4" spans="1:16" ht="16.5" customHeight="1" x14ac:dyDescent="0.3">
      <c r="A4" s="34" t="s">
        <v>88</v>
      </c>
      <c r="B4" s="35" t="s">
        <v>95</v>
      </c>
      <c r="C4" s="36" t="s">
        <v>93</v>
      </c>
      <c r="D4" s="36" t="s">
        <v>92</v>
      </c>
      <c r="E4" s="32" t="s">
        <v>11</v>
      </c>
      <c r="F4" s="32"/>
      <c r="G4" s="32"/>
      <c r="H4" s="32"/>
      <c r="I4" s="32"/>
      <c r="J4" s="22">
        <f>J5+J21</f>
        <v>539637000000</v>
      </c>
      <c r="K4" s="22">
        <f t="shared" ref="K4:N4" si="0">K5+K21</f>
        <v>539676000000</v>
      </c>
      <c r="L4" s="22">
        <f t="shared" si="0"/>
        <v>19353609488</v>
      </c>
      <c r="M4" s="22">
        <f t="shared" si="0"/>
        <v>407703810579</v>
      </c>
      <c r="N4" s="22">
        <f t="shared" si="0"/>
        <v>407703810579</v>
      </c>
    </row>
    <row r="5" spans="1:16" x14ac:dyDescent="0.3">
      <c r="A5" s="34"/>
      <c r="B5" s="35"/>
      <c r="C5" s="36"/>
      <c r="D5" s="36"/>
      <c r="E5" s="28"/>
      <c r="F5" s="33" t="s">
        <v>23</v>
      </c>
      <c r="G5" s="32"/>
      <c r="H5" s="32"/>
      <c r="I5" s="32"/>
      <c r="J5" s="22">
        <f>J6+J18</f>
        <v>402480000000</v>
      </c>
      <c r="K5" s="22">
        <f>K6+K18</f>
        <v>405480000000</v>
      </c>
      <c r="L5" s="22">
        <f t="shared" ref="L5:M5" si="1">L6+L18</f>
        <v>14146389743</v>
      </c>
      <c r="M5" s="22">
        <f t="shared" si="1"/>
        <v>385598885657</v>
      </c>
      <c r="N5" s="22">
        <f>N6+N18</f>
        <v>385598885657</v>
      </c>
    </row>
    <row r="6" spans="1:16" x14ac:dyDescent="0.3">
      <c r="A6" s="34"/>
      <c r="B6" s="35"/>
      <c r="C6" s="36"/>
      <c r="D6" s="36"/>
      <c r="E6" s="29"/>
      <c r="F6" s="28"/>
      <c r="G6" s="33" t="s">
        <v>91</v>
      </c>
      <c r="H6" s="32"/>
      <c r="I6" s="32"/>
      <c r="J6" s="22">
        <f>J15+J7+J12</f>
        <v>384585000000</v>
      </c>
      <c r="K6" s="22">
        <f>K15+K7+K12</f>
        <v>387585000000</v>
      </c>
      <c r="L6" s="22">
        <f t="shared" ref="L6:M6" si="2">L15+L7+L12</f>
        <v>14146389743</v>
      </c>
      <c r="M6" s="22">
        <f t="shared" si="2"/>
        <v>385598885657</v>
      </c>
      <c r="N6" s="22">
        <f>N15+N7+N12</f>
        <v>385598885657</v>
      </c>
    </row>
    <row r="7" spans="1:16" x14ac:dyDescent="0.3">
      <c r="A7" s="34"/>
      <c r="B7" s="35"/>
      <c r="C7" s="36"/>
      <c r="D7" s="36"/>
      <c r="E7" s="29"/>
      <c r="F7" s="29"/>
      <c r="G7" s="28"/>
      <c r="H7" s="33" t="s">
        <v>12</v>
      </c>
      <c r="I7" s="32"/>
      <c r="J7" s="22">
        <f>SUM(J8:J11)</f>
        <v>103360000000</v>
      </c>
      <c r="K7" s="22">
        <f>SUM(K8:K11)</f>
        <v>106360000000</v>
      </c>
      <c r="L7" s="22">
        <f>SUM(L8:L11)</f>
        <v>9973619393</v>
      </c>
      <c r="M7" s="22">
        <f t="shared" ref="M7:N7" si="3">SUM(M8:M11)</f>
        <v>105365683456</v>
      </c>
      <c r="N7" s="22">
        <f t="shared" si="3"/>
        <v>105365683456</v>
      </c>
      <c r="O7" s="7"/>
      <c r="P7" s="6"/>
    </row>
    <row r="8" spans="1:16" x14ac:dyDescent="0.3">
      <c r="A8" s="34"/>
      <c r="B8" s="35"/>
      <c r="C8" s="36"/>
      <c r="D8" s="36"/>
      <c r="E8" s="29"/>
      <c r="F8" s="29"/>
      <c r="G8" s="29"/>
      <c r="H8" s="25"/>
      <c r="I8" s="23" t="s">
        <v>25</v>
      </c>
      <c r="J8" s="23">
        <f>Sheet1!B4</f>
        <v>51644000000</v>
      </c>
      <c r="K8" s="23">
        <f>Sheet1!C4</f>
        <v>51644000000</v>
      </c>
      <c r="L8" s="23">
        <f>VLOOKUP(I8,Sheet1!$A$1:$F$138,5,0)</f>
        <v>7170165453</v>
      </c>
      <c r="M8" s="23">
        <f>VLOOKUP(I8,Sheet1!$A$1:$F$138,6,0)</f>
        <v>50911069946</v>
      </c>
      <c r="N8" s="23">
        <f>M8</f>
        <v>50911069946</v>
      </c>
    </row>
    <row r="9" spans="1:16" x14ac:dyDescent="0.3">
      <c r="A9" s="34"/>
      <c r="B9" s="35"/>
      <c r="C9" s="36"/>
      <c r="D9" s="36"/>
      <c r="E9" s="29"/>
      <c r="F9" s="29"/>
      <c r="G9" s="29"/>
      <c r="H9" s="26"/>
      <c r="I9" s="23" t="s">
        <v>26</v>
      </c>
      <c r="J9" s="23">
        <f>Sheet1!B23</f>
        <v>32629000000</v>
      </c>
      <c r="K9" s="23">
        <f>Sheet1!C23</f>
        <v>32629000000</v>
      </c>
      <c r="L9" s="23">
        <f>VLOOKUP(I9,Sheet1!$A$1:$F$138,5,0)</f>
        <v>2803453940</v>
      </c>
      <c r="M9" s="23">
        <f>VLOOKUP(I9,Sheet1!$A$1:$F$138,6,0)</f>
        <v>32367613510</v>
      </c>
      <c r="N9" s="23">
        <f t="shared" ref="N9:N17" si="4">M9</f>
        <v>32367613510</v>
      </c>
    </row>
    <row r="10" spans="1:16" x14ac:dyDescent="0.3">
      <c r="A10" s="34"/>
      <c r="B10" s="35"/>
      <c r="C10" s="36"/>
      <c r="D10" s="36"/>
      <c r="E10" s="29"/>
      <c r="F10" s="29"/>
      <c r="G10" s="29"/>
      <c r="H10" s="26"/>
      <c r="I10" s="23" t="s">
        <v>27</v>
      </c>
      <c r="J10" s="23">
        <f>Sheet1!B44</f>
        <v>18000000000</v>
      </c>
      <c r="K10" s="23">
        <f>Sheet1!C44</f>
        <v>21000000000</v>
      </c>
      <c r="L10" s="23">
        <f>VLOOKUP(I10,Sheet1!$A$1:$F$138,5,0)</f>
        <v>0</v>
      </c>
      <c r="M10" s="23">
        <f>VLOOKUP(I10,Sheet1!$A$1:$F$138,6,0)</f>
        <v>21000000000</v>
      </c>
      <c r="N10" s="23">
        <f t="shared" si="4"/>
        <v>21000000000</v>
      </c>
    </row>
    <row r="11" spans="1:16" x14ac:dyDescent="0.3">
      <c r="A11" s="34"/>
      <c r="B11" s="35"/>
      <c r="C11" s="36"/>
      <c r="D11" s="36"/>
      <c r="E11" s="29"/>
      <c r="F11" s="29"/>
      <c r="G11" s="29"/>
      <c r="H11" s="27"/>
      <c r="I11" s="23" t="s">
        <v>28</v>
      </c>
      <c r="J11" s="23">
        <f>Sheet1!B46</f>
        <v>1087000000</v>
      </c>
      <c r="K11" s="23">
        <f>Sheet1!C46</f>
        <v>1087000000</v>
      </c>
      <c r="L11" s="23">
        <f>VLOOKUP(I11,Sheet1!$A$1:$F$138,5,0)</f>
        <v>0</v>
      </c>
      <c r="M11" s="23">
        <f>VLOOKUP(I11,Sheet1!$A$1:$F$138,6,0)</f>
        <v>1087000000</v>
      </c>
      <c r="N11" s="23">
        <f t="shared" si="4"/>
        <v>1087000000</v>
      </c>
    </row>
    <row r="12" spans="1:16" x14ac:dyDescent="0.3">
      <c r="A12" s="34"/>
      <c r="B12" s="35"/>
      <c r="C12" s="36"/>
      <c r="D12" s="36"/>
      <c r="E12" s="29"/>
      <c r="F12" s="29"/>
      <c r="G12" s="29"/>
      <c r="H12" s="33" t="s">
        <v>13</v>
      </c>
      <c r="I12" s="32"/>
      <c r="J12" s="22">
        <f>SUM(J13:J14)</f>
        <v>10377000000</v>
      </c>
      <c r="K12" s="22">
        <f>SUM(K13:K14)</f>
        <v>10377000000</v>
      </c>
      <c r="L12" s="22">
        <f t="shared" ref="L12:M12" si="5">SUM(L13:L14)</f>
        <v>169413418</v>
      </c>
      <c r="M12" s="22">
        <f t="shared" si="5"/>
        <v>10358388504</v>
      </c>
      <c r="N12" s="22">
        <f>SUM(N13:N14)</f>
        <v>10358388504</v>
      </c>
    </row>
    <row r="13" spans="1:16" x14ac:dyDescent="0.3">
      <c r="A13" s="34"/>
      <c r="B13" s="35"/>
      <c r="C13" s="36"/>
      <c r="D13" s="36"/>
      <c r="E13" s="29"/>
      <c r="F13" s="29"/>
      <c r="G13" s="29"/>
      <c r="H13" s="25"/>
      <c r="I13" s="23" t="s">
        <v>57</v>
      </c>
      <c r="J13" s="23">
        <f>Sheet1!B49</f>
        <v>3294000000</v>
      </c>
      <c r="K13" s="23">
        <f>Sheet1!C49</f>
        <v>3294000000</v>
      </c>
      <c r="L13" s="23">
        <f>VLOOKUP(I13,Sheet1!$A$1:$F$138,5,0)</f>
        <v>169413418</v>
      </c>
      <c r="M13" s="23">
        <f>VLOOKUP(I13,Sheet1!$A$1:$F$138,6,0)</f>
        <v>3275388504</v>
      </c>
      <c r="N13" s="23">
        <f t="shared" si="4"/>
        <v>3275388504</v>
      </c>
    </row>
    <row r="14" spans="1:16" x14ac:dyDescent="0.3">
      <c r="A14" s="34"/>
      <c r="B14" s="35"/>
      <c r="C14" s="36"/>
      <c r="D14" s="36"/>
      <c r="E14" s="29"/>
      <c r="F14" s="29"/>
      <c r="G14" s="29"/>
      <c r="H14" s="26"/>
      <c r="I14" s="23" t="s">
        <v>58</v>
      </c>
      <c r="J14" s="23">
        <f>Sheet1!B55</f>
        <v>7083000000</v>
      </c>
      <c r="K14" s="23">
        <f>Sheet1!C55</f>
        <v>7083000000</v>
      </c>
      <c r="L14" s="23">
        <f>VLOOKUP(I14,Sheet1!$A$1:$F$138,5,0)</f>
        <v>0</v>
      </c>
      <c r="M14" s="23">
        <f>VLOOKUP(I14,Sheet1!$A$1:$F$138,6,0)</f>
        <v>7083000000</v>
      </c>
      <c r="N14" s="23">
        <f t="shared" si="4"/>
        <v>7083000000</v>
      </c>
    </row>
    <row r="15" spans="1:16" x14ac:dyDescent="0.3">
      <c r="A15" s="34"/>
      <c r="B15" s="35"/>
      <c r="C15" s="36"/>
      <c r="D15" s="36"/>
      <c r="E15" s="29"/>
      <c r="F15" s="29"/>
      <c r="G15" s="29"/>
      <c r="H15" s="33" t="s">
        <v>14</v>
      </c>
      <c r="I15" s="32"/>
      <c r="J15" s="22">
        <f>SUM(J16:J17)</f>
        <v>270848000000</v>
      </c>
      <c r="K15" s="22">
        <f>SUM(K16:K17)</f>
        <v>270848000000</v>
      </c>
      <c r="L15" s="22">
        <f>SUM(L16:L17)</f>
        <v>4003356932</v>
      </c>
      <c r="M15" s="22">
        <f t="shared" ref="M15" si="6">SUM(M16:M17)</f>
        <v>269874813697</v>
      </c>
      <c r="N15" s="22">
        <f>SUM(N16:N17)</f>
        <v>269874813697</v>
      </c>
    </row>
    <row r="16" spans="1:16" x14ac:dyDescent="0.3">
      <c r="A16" s="34"/>
      <c r="B16" s="35"/>
      <c r="C16" s="36"/>
      <c r="D16" s="36"/>
      <c r="E16" s="29"/>
      <c r="F16" s="29"/>
      <c r="G16" s="29"/>
      <c r="H16" s="25"/>
      <c r="I16" s="23" t="s">
        <v>90</v>
      </c>
      <c r="J16" s="23">
        <f>Sheet1!B59</f>
        <v>22055000000</v>
      </c>
      <c r="K16" s="23">
        <f>Sheet1!C59</f>
        <v>22055000000</v>
      </c>
      <c r="L16" s="23">
        <f>VLOOKUP(I16,Sheet1!$A$1:$F$138,5,0)</f>
        <v>2223468856</v>
      </c>
      <c r="M16" s="23">
        <f>VLOOKUP(I16,Sheet1!$A$1:$F$138,6,0)</f>
        <v>21349004775</v>
      </c>
      <c r="N16" s="23">
        <f t="shared" si="4"/>
        <v>21349004775</v>
      </c>
    </row>
    <row r="17" spans="1:14" x14ac:dyDescent="0.3">
      <c r="A17" s="34"/>
      <c r="B17" s="35"/>
      <c r="C17" s="36"/>
      <c r="D17" s="36"/>
      <c r="E17" s="29"/>
      <c r="F17" s="29"/>
      <c r="G17" s="30"/>
      <c r="H17" s="26"/>
      <c r="I17" s="23" t="s">
        <v>63</v>
      </c>
      <c r="J17" s="23">
        <f>Sheet1!B76</f>
        <v>248793000000</v>
      </c>
      <c r="K17" s="23">
        <f>Sheet1!C76</f>
        <v>248793000000</v>
      </c>
      <c r="L17" s="23">
        <f>VLOOKUP(I17,Sheet1!$A$1:$F$138,5,0)</f>
        <v>1779888076</v>
      </c>
      <c r="M17" s="23">
        <f>VLOOKUP(I17,Sheet1!$A$1:$F$138,6,0)</f>
        <v>248525808922</v>
      </c>
      <c r="N17" s="23">
        <f t="shared" si="4"/>
        <v>248525808922</v>
      </c>
    </row>
    <row r="18" spans="1:14" x14ac:dyDescent="0.3">
      <c r="A18" s="34"/>
      <c r="B18" s="35"/>
      <c r="C18" s="36"/>
      <c r="D18" s="36"/>
      <c r="E18" s="29"/>
      <c r="F18" s="29"/>
      <c r="G18" s="33" t="s">
        <v>15</v>
      </c>
      <c r="H18" s="32"/>
      <c r="I18" s="32"/>
      <c r="J18" s="22">
        <f t="shared" ref="J18:M19" si="7">J19</f>
        <v>17895000000</v>
      </c>
      <c r="K18" s="22">
        <f t="shared" si="7"/>
        <v>17895000000</v>
      </c>
      <c r="L18" s="22">
        <f t="shared" si="7"/>
        <v>0</v>
      </c>
      <c r="M18" s="22">
        <f t="shared" si="7"/>
        <v>0</v>
      </c>
      <c r="N18" s="22">
        <f t="shared" ref="N18:N19" si="8">N19</f>
        <v>0</v>
      </c>
    </row>
    <row r="19" spans="1:14" x14ac:dyDescent="0.3">
      <c r="A19" s="34"/>
      <c r="B19" s="35"/>
      <c r="C19" s="36"/>
      <c r="D19" s="36"/>
      <c r="E19" s="29"/>
      <c r="F19" s="29"/>
      <c r="G19" s="28"/>
      <c r="H19" s="33" t="s">
        <v>76</v>
      </c>
      <c r="I19" s="32"/>
      <c r="J19" s="22">
        <f t="shared" si="7"/>
        <v>17895000000</v>
      </c>
      <c r="K19" s="22">
        <f t="shared" si="7"/>
        <v>17895000000</v>
      </c>
      <c r="L19" s="22">
        <f t="shared" si="7"/>
        <v>0</v>
      </c>
      <c r="M19" s="22">
        <f t="shared" si="7"/>
        <v>0</v>
      </c>
      <c r="N19" s="22">
        <f t="shared" si="8"/>
        <v>0</v>
      </c>
    </row>
    <row r="20" spans="1:14" x14ac:dyDescent="0.3">
      <c r="A20" s="34"/>
      <c r="B20" s="35"/>
      <c r="C20" s="36"/>
      <c r="D20" s="36"/>
      <c r="E20" s="29"/>
      <c r="F20" s="30"/>
      <c r="G20" s="30"/>
      <c r="H20" s="26"/>
      <c r="I20" s="23" t="s">
        <v>16</v>
      </c>
      <c r="J20" s="23">
        <f>Sheet1!B131</f>
        <v>17895000000</v>
      </c>
      <c r="K20" s="23">
        <f>Sheet1!C131</f>
        <v>17895000000</v>
      </c>
      <c r="L20" s="23">
        <f>VLOOKUP(H19,Sheet1!$A$1:$F$138,5,0)</f>
        <v>0</v>
      </c>
      <c r="M20" s="23">
        <f>VLOOKUP(H19,Sheet1!$A$1:$F$138,6,0)</f>
        <v>0</v>
      </c>
      <c r="N20" s="23">
        <f t="shared" ref="N20" si="9">M20</f>
        <v>0</v>
      </c>
    </row>
    <row r="21" spans="1:14" x14ac:dyDescent="0.3">
      <c r="A21" s="34"/>
      <c r="B21" s="35"/>
      <c r="C21" s="36"/>
      <c r="D21" s="36"/>
      <c r="E21" s="29"/>
      <c r="F21" s="33" t="s">
        <v>17</v>
      </c>
      <c r="G21" s="32"/>
      <c r="H21" s="32"/>
      <c r="I21" s="32"/>
      <c r="J21" s="22">
        <f>J22+J28</f>
        <v>137157000000</v>
      </c>
      <c r="K21" s="22">
        <f>K22+K28</f>
        <v>134196000000</v>
      </c>
      <c r="L21" s="22">
        <f>L22+L28</f>
        <v>5207219745</v>
      </c>
      <c r="M21" s="22">
        <f>M22+M28</f>
        <v>22104924922</v>
      </c>
      <c r="N21" s="22">
        <f>N22+N28</f>
        <v>22104924922</v>
      </c>
    </row>
    <row r="22" spans="1:14" x14ac:dyDescent="0.3">
      <c r="A22" s="34"/>
      <c r="B22" s="35"/>
      <c r="C22" s="36"/>
      <c r="D22" s="36"/>
      <c r="E22" s="29"/>
      <c r="F22" s="28"/>
      <c r="G22" s="33" t="s">
        <v>18</v>
      </c>
      <c r="H22" s="32"/>
      <c r="I22" s="32"/>
      <c r="J22" s="22">
        <f>J23</f>
        <v>23282000000</v>
      </c>
      <c r="K22" s="22">
        <f>K23</f>
        <v>23282000000</v>
      </c>
      <c r="L22" s="22">
        <f t="shared" ref="L22:M22" si="10">L23</f>
        <v>5207219745</v>
      </c>
      <c r="M22" s="22">
        <f t="shared" si="10"/>
        <v>22104924922</v>
      </c>
      <c r="N22" s="22">
        <f>N23</f>
        <v>22104924922</v>
      </c>
    </row>
    <row r="23" spans="1:14" x14ac:dyDescent="0.3">
      <c r="A23" s="34"/>
      <c r="B23" s="35"/>
      <c r="C23" s="36"/>
      <c r="D23" s="36"/>
      <c r="E23" s="29"/>
      <c r="F23" s="29"/>
      <c r="G23" s="28"/>
      <c r="H23" s="33" t="s">
        <v>19</v>
      </c>
      <c r="I23" s="32"/>
      <c r="J23" s="22">
        <f>SUM(J24:J27)</f>
        <v>23282000000</v>
      </c>
      <c r="K23" s="22">
        <f>SUM(K24:K27)</f>
        <v>23282000000</v>
      </c>
      <c r="L23" s="22">
        <f t="shared" ref="L23:M23" si="11">SUM(L24:L27)</f>
        <v>5207219745</v>
      </c>
      <c r="M23" s="22">
        <f t="shared" si="11"/>
        <v>22104924922</v>
      </c>
      <c r="N23" s="22">
        <f>SUM(N24:N27)</f>
        <v>22104924922</v>
      </c>
    </row>
    <row r="24" spans="1:14" x14ac:dyDescent="0.3">
      <c r="A24" s="34"/>
      <c r="B24" s="35"/>
      <c r="C24" s="36"/>
      <c r="D24" s="36"/>
      <c r="E24" s="29"/>
      <c r="F24" s="29"/>
      <c r="G24" s="29"/>
      <c r="H24" s="26"/>
      <c r="I24" s="23" t="s">
        <v>20</v>
      </c>
      <c r="J24" s="23">
        <f>Sheet1!B89</f>
        <v>12542000000</v>
      </c>
      <c r="K24" s="23">
        <f>Sheet1!C89</f>
        <v>12542000000</v>
      </c>
      <c r="L24" s="23">
        <f>VLOOKUP("    인건비",Sheet1!$A$1:$F$138,5,0)</f>
        <v>2504909614</v>
      </c>
      <c r="M24" s="23">
        <f>VLOOKUP("    인건비",Sheet1!$A$1:$F$138,6,0)</f>
        <v>12542000000</v>
      </c>
      <c r="N24" s="23">
        <f t="shared" ref="N24:N27" si="12">M24</f>
        <v>12542000000</v>
      </c>
    </row>
    <row r="25" spans="1:14" x14ac:dyDescent="0.3">
      <c r="A25" s="34"/>
      <c r="B25" s="35"/>
      <c r="C25" s="36"/>
      <c r="D25" s="36"/>
      <c r="E25" s="29"/>
      <c r="F25" s="29"/>
      <c r="G25" s="29"/>
      <c r="H25" s="26"/>
      <c r="I25" s="23" t="s">
        <v>21</v>
      </c>
      <c r="J25" s="23">
        <f>Sheet1!B92</f>
        <v>8696000000</v>
      </c>
      <c r="K25" s="23">
        <f>Sheet1!C92</f>
        <v>8696000000</v>
      </c>
      <c r="L25" s="23">
        <f>VLOOKUP("    기관운영비",Sheet1!$A$1:$F$138,5,0)</f>
        <v>2060716505</v>
      </c>
      <c r="M25" s="23">
        <f>VLOOKUP("    기관운영비",Sheet1!$A$1:$F$138,6,0)</f>
        <v>7571300523</v>
      </c>
      <c r="N25" s="23">
        <f t="shared" si="12"/>
        <v>7571300523</v>
      </c>
    </row>
    <row r="26" spans="1:14" x14ac:dyDescent="0.3">
      <c r="A26" s="34"/>
      <c r="B26" s="35"/>
      <c r="C26" s="36"/>
      <c r="D26" s="36"/>
      <c r="E26" s="29"/>
      <c r="F26" s="29"/>
      <c r="G26" s="29"/>
      <c r="H26" s="26"/>
      <c r="I26" s="23" t="s">
        <v>94</v>
      </c>
      <c r="J26" s="23">
        <f>Sheet1!B113</f>
        <v>362000000</v>
      </c>
      <c r="K26" s="23">
        <f>Sheet1!C113</f>
        <v>362000000</v>
      </c>
      <c r="L26" s="23">
        <f>VLOOKUP(I26,Sheet1!$A$1:$F$138,5,0)</f>
        <v>107477160</v>
      </c>
      <c r="M26" s="23">
        <f>VLOOKUP(I26,Sheet1!$A$1:$F$138,6,0)</f>
        <v>324386457</v>
      </c>
      <c r="N26" s="23">
        <f t="shared" si="12"/>
        <v>324386457</v>
      </c>
    </row>
    <row r="27" spans="1:14" x14ac:dyDescent="0.3">
      <c r="A27" s="34"/>
      <c r="B27" s="35"/>
      <c r="C27" s="36"/>
      <c r="D27" s="36"/>
      <c r="E27" s="29"/>
      <c r="F27" s="29"/>
      <c r="G27" s="30"/>
      <c r="H27" s="26"/>
      <c r="I27" s="23" t="s">
        <v>74</v>
      </c>
      <c r="J27" s="23">
        <f>Sheet1!B120</f>
        <v>1682000000</v>
      </c>
      <c r="K27" s="23">
        <f>Sheet1!C120</f>
        <v>1682000000</v>
      </c>
      <c r="L27" s="23">
        <f>VLOOKUP(I27,Sheet1!$A$1:$F$138,5,0)</f>
        <v>534116466</v>
      </c>
      <c r="M27" s="23">
        <f>VLOOKUP(I27,Sheet1!$A$1:$F$138,6,0)</f>
        <v>1667237942</v>
      </c>
      <c r="N27" s="23">
        <f t="shared" si="12"/>
        <v>1667237942</v>
      </c>
    </row>
    <row r="28" spans="1:14" x14ac:dyDescent="0.3">
      <c r="A28" s="34"/>
      <c r="B28" s="35"/>
      <c r="C28" s="36"/>
      <c r="D28" s="36"/>
      <c r="E28" s="29"/>
      <c r="F28" s="29"/>
      <c r="G28" s="37" t="s">
        <v>22</v>
      </c>
      <c r="H28" s="32"/>
      <c r="I28" s="32"/>
      <c r="J28" s="22">
        <f t="shared" ref="J28:M29" si="13">J29</f>
        <v>113875000000</v>
      </c>
      <c r="K28" s="22">
        <f t="shared" si="13"/>
        <v>110914000000</v>
      </c>
      <c r="L28" s="22">
        <f t="shared" si="13"/>
        <v>0</v>
      </c>
      <c r="M28" s="22">
        <f t="shared" si="13"/>
        <v>0</v>
      </c>
      <c r="N28" s="22">
        <f t="shared" ref="N28:N29" si="14">N29</f>
        <v>0</v>
      </c>
    </row>
    <row r="29" spans="1:14" x14ac:dyDescent="0.3">
      <c r="A29" s="34"/>
      <c r="B29" s="35"/>
      <c r="C29" s="36"/>
      <c r="D29" s="36"/>
      <c r="E29" s="29"/>
      <c r="F29" s="29"/>
      <c r="G29" s="28"/>
      <c r="H29" s="33" t="s">
        <v>83</v>
      </c>
      <c r="I29" s="32"/>
      <c r="J29" s="22">
        <f t="shared" si="13"/>
        <v>113875000000</v>
      </c>
      <c r="K29" s="22">
        <f t="shared" si="13"/>
        <v>110914000000</v>
      </c>
      <c r="L29" s="22">
        <f t="shared" si="13"/>
        <v>0</v>
      </c>
      <c r="M29" s="22">
        <f t="shared" si="13"/>
        <v>0</v>
      </c>
      <c r="N29" s="22">
        <f t="shared" si="14"/>
        <v>0</v>
      </c>
    </row>
    <row r="30" spans="1:14" x14ac:dyDescent="0.3">
      <c r="A30" s="34"/>
      <c r="B30" s="35"/>
      <c r="C30" s="36"/>
      <c r="D30" s="36"/>
      <c r="E30" s="30"/>
      <c r="F30" s="30"/>
      <c r="G30" s="30"/>
      <c r="H30" s="24"/>
      <c r="I30" s="23" t="s">
        <v>24</v>
      </c>
      <c r="J30" s="23">
        <f>Sheet1!B136</f>
        <v>113875000000</v>
      </c>
      <c r="K30" s="23">
        <f>Sheet1!C136</f>
        <v>110914000000</v>
      </c>
      <c r="L30" s="23">
        <f>VLOOKUP(G28,Sheet1!$A$1:$F$138,5,0)</f>
        <v>0</v>
      </c>
      <c r="M30" s="23">
        <f>VLOOKUP(G28,Sheet1!$A$1:$F$138,6,0)</f>
        <v>0</v>
      </c>
      <c r="N30" s="23">
        <f t="shared" ref="N30" si="15">M30</f>
        <v>0</v>
      </c>
    </row>
    <row r="31" spans="1:14" x14ac:dyDescent="0.3">
      <c r="K31" s="38"/>
    </row>
  </sheetData>
  <mergeCells count="18">
    <mergeCell ref="G22:I22"/>
    <mergeCell ref="H23:I23"/>
    <mergeCell ref="A4:A30"/>
    <mergeCell ref="B4:B30"/>
    <mergeCell ref="C4:C30"/>
    <mergeCell ref="D4:D30"/>
    <mergeCell ref="H12:I12"/>
    <mergeCell ref="G28:I28"/>
    <mergeCell ref="H29:I29"/>
    <mergeCell ref="H15:I15"/>
    <mergeCell ref="G18:I18"/>
    <mergeCell ref="H19:I19"/>
    <mergeCell ref="F21:I21"/>
    <mergeCell ref="E3:I3"/>
    <mergeCell ref="E4:I4"/>
    <mergeCell ref="F5:I5"/>
    <mergeCell ref="G6:I6"/>
    <mergeCell ref="H7:I7"/>
  </mergeCells>
  <phoneticPr fontId="1" type="noConversion"/>
  <pageMargins left="0.7" right="0.7" top="0.75" bottom="0.75" header="0.3" footer="0.3"/>
  <pageSetup paperSize="9"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topLeftCell="A105" workbookViewId="0">
      <selection activeCell="C124" sqref="C124"/>
    </sheetView>
  </sheetViews>
  <sheetFormatPr defaultRowHeight="16.5" x14ac:dyDescent="0.3"/>
  <cols>
    <col min="1" max="1" width="28.25" bestFit="1" customWidth="1"/>
    <col min="2" max="3" width="12.75" bestFit="1" customWidth="1"/>
    <col min="4" max="5" width="12.625" style="18" customWidth="1"/>
    <col min="6" max="6" width="12.75" bestFit="1" customWidth="1"/>
    <col min="231" max="231" width="29.625" customWidth="1"/>
    <col min="232" max="233" width="12.75" bestFit="1" customWidth="1"/>
    <col min="234" max="245" width="12.625" customWidth="1"/>
    <col min="246" max="246" width="15.5" customWidth="1"/>
    <col min="247" max="247" width="12.625" customWidth="1"/>
    <col min="248" max="248" width="11.875" bestFit="1" customWidth="1"/>
    <col min="249" max="249" width="13.125" bestFit="1" customWidth="1"/>
    <col min="250" max="251" width="12.75" bestFit="1" customWidth="1"/>
    <col min="252" max="252" width="12.75" customWidth="1"/>
    <col min="253" max="253" width="12.75" bestFit="1" customWidth="1"/>
    <col min="254" max="254" width="13.125" bestFit="1" customWidth="1"/>
    <col min="255" max="255" width="12.75" bestFit="1" customWidth="1"/>
    <col min="256" max="256" width="12.75" customWidth="1"/>
    <col min="257" max="258" width="12.75" bestFit="1" customWidth="1"/>
    <col min="487" max="487" width="29.625" customWidth="1"/>
    <col min="488" max="489" width="12.75" bestFit="1" customWidth="1"/>
    <col min="490" max="501" width="12.625" customWidth="1"/>
    <col min="502" max="502" width="15.5" customWidth="1"/>
    <col min="503" max="503" width="12.625" customWidth="1"/>
    <col min="504" max="504" width="11.875" bestFit="1" customWidth="1"/>
    <col min="505" max="505" width="13.125" bestFit="1" customWidth="1"/>
    <col min="506" max="507" width="12.75" bestFit="1" customWidth="1"/>
    <col min="508" max="508" width="12.75" customWidth="1"/>
    <col min="509" max="509" width="12.75" bestFit="1" customWidth="1"/>
    <col min="510" max="510" width="13.125" bestFit="1" customWidth="1"/>
    <col min="511" max="511" width="12.75" bestFit="1" customWidth="1"/>
    <col min="512" max="512" width="12.75" customWidth="1"/>
    <col min="513" max="514" width="12.75" bestFit="1" customWidth="1"/>
    <col min="743" max="743" width="29.625" customWidth="1"/>
    <col min="744" max="745" width="12.75" bestFit="1" customWidth="1"/>
    <col min="746" max="757" width="12.625" customWidth="1"/>
    <col min="758" max="758" width="15.5" customWidth="1"/>
    <col min="759" max="759" width="12.625" customWidth="1"/>
    <col min="760" max="760" width="11.875" bestFit="1" customWidth="1"/>
    <col min="761" max="761" width="13.125" bestFit="1" customWidth="1"/>
    <col min="762" max="763" width="12.75" bestFit="1" customWidth="1"/>
    <col min="764" max="764" width="12.75" customWidth="1"/>
    <col min="765" max="765" width="12.75" bestFit="1" customWidth="1"/>
    <col min="766" max="766" width="13.125" bestFit="1" customWidth="1"/>
    <col min="767" max="767" width="12.75" bestFit="1" customWidth="1"/>
    <col min="768" max="768" width="12.75" customWidth="1"/>
    <col min="769" max="770" width="12.75" bestFit="1" customWidth="1"/>
    <col min="999" max="999" width="29.625" customWidth="1"/>
    <col min="1000" max="1001" width="12.75" bestFit="1" customWidth="1"/>
    <col min="1002" max="1013" width="12.625" customWidth="1"/>
    <col min="1014" max="1014" width="15.5" customWidth="1"/>
    <col min="1015" max="1015" width="12.625" customWidth="1"/>
    <col min="1016" max="1016" width="11.875" bestFit="1" customWidth="1"/>
    <col min="1017" max="1017" width="13.125" bestFit="1" customWidth="1"/>
    <col min="1018" max="1019" width="12.75" bestFit="1" customWidth="1"/>
    <col min="1020" max="1020" width="12.75" customWidth="1"/>
    <col min="1021" max="1021" width="12.75" bestFit="1" customWidth="1"/>
    <col min="1022" max="1022" width="13.125" bestFit="1" customWidth="1"/>
    <col min="1023" max="1023" width="12.75" bestFit="1" customWidth="1"/>
    <col min="1024" max="1024" width="12.75" customWidth="1"/>
    <col min="1025" max="1026" width="12.75" bestFit="1" customWidth="1"/>
    <col min="1255" max="1255" width="29.625" customWidth="1"/>
    <col min="1256" max="1257" width="12.75" bestFit="1" customWidth="1"/>
    <col min="1258" max="1269" width="12.625" customWidth="1"/>
    <col min="1270" max="1270" width="15.5" customWidth="1"/>
    <col min="1271" max="1271" width="12.625" customWidth="1"/>
    <col min="1272" max="1272" width="11.875" bestFit="1" customWidth="1"/>
    <col min="1273" max="1273" width="13.125" bestFit="1" customWidth="1"/>
    <col min="1274" max="1275" width="12.75" bestFit="1" customWidth="1"/>
    <col min="1276" max="1276" width="12.75" customWidth="1"/>
    <col min="1277" max="1277" width="12.75" bestFit="1" customWidth="1"/>
    <col min="1278" max="1278" width="13.125" bestFit="1" customWidth="1"/>
    <col min="1279" max="1279" width="12.75" bestFit="1" customWidth="1"/>
    <col min="1280" max="1280" width="12.75" customWidth="1"/>
    <col min="1281" max="1282" width="12.75" bestFit="1" customWidth="1"/>
    <col min="1511" max="1511" width="29.625" customWidth="1"/>
    <col min="1512" max="1513" width="12.75" bestFit="1" customWidth="1"/>
    <col min="1514" max="1525" width="12.625" customWidth="1"/>
    <col min="1526" max="1526" width="15.5" customWidth="1"/>
    <col min="1527" max="1527" width="12.625" customWidth="1"/>
    <col min="1528" max="1528" width="11.875" bestFit="1" customWidth="1"/>
    <col min="1529" max="1529" width="13.125" bestFit="1" customWidth="1"/>
    <col min="1530" max="1531" width="12.75" bestFit="1" customWidth="1"/>
    <col min="1532" max="1532" width="12.75" customWidth="1"/>
    <col min="1533" max="1533" width="12.75" bestFit="1" customWidth="1"/>
    <col min="1534" max="1534" width="13.125" bestFit="1" customWidth="1"/>
    <col min="1535" max="1535" width="12.75" bestFit="1" customWidth="1"/>
    <col min="1536" max="1536" width="12.75" customWidth="1"/>
    <col min="1537" max="1538" width="12.75" bestFit="1" customWidth="1"/>
    <col min="1767" max="1767" width="29.625" customWidth="1"/>
    <col min="1768" max="1769" width="12.75" bestFit="1" customWidth="1"/>
    <col min="1770" max="1781" width="12.625" customWidth="1"/>
    <col min="1782" max="1782" width="15.5" customWidth="1"/>
    <col min="1783" max="1783" width="12.625" customWidth="1"/>
    <col min="1784" max="1784" width="11.875" bestFit="1" customWidth="1"/>
    <col min="1785" max="1785" width="13.125" bestFit="1" customWidth="1"/>
    <col min="1786" max="1787" width="12.75" bestFit="1" customWidth="1"/>
    <col min="1788" max="1788" width="12.75" customWidth="1"/>
    <col min="1789" max="1789" width="12.75" bestFit="1" customWidth="1"/>
    <col min="1790" max="1790" width="13.125" bestFit="1" customWidth="1"/>
    <col min="1791" max="1791" width="12.75" bestFit="1" customWidth="1"/>
    <col min="1792" max="1792" width="12.75" customWidth="1"/>
    <col min="1793" max="1794" width="12.75" bestFit="1" customWidth="1"/>
    <col min="2023" max="2023" width="29.625" customWidth="1"/>
    <col min="2024" max="2025" width="12.75" bestFit="1" customWidth="1"/>
    <col min="2026" max="2037" width="12.625" customWidth="1"/>
    <col min="2038" max="2038" width="15.5" customWidth="1"/>
    <col min="2039" max="2039" width="12.625" customWidth="1"/>
    <col min="2040" max="2040" width="11.875" bestFit="1" customWidth="1"/>
    <col min="2041" max="2041" width="13.125" bestFit="1" customWidth="1"/>
    <col min="2042" max="2043" width="12.75" bestFit="1" customWidth="1"/>
    <col min="2044" max="2044" width="12.75" customWidth="1"/>
    <col min="2045" max="2045" width="12.75" bestFit="1" customWidth="1"/>
    <col min="2046" max="2046" width="13.125" bestFit="1" customWidth="1"/>
    <col min="2047" max="2047" width="12.75" bestFit="1" customWidth="1"/>
    <col min="2048" max="2048" width="12.75" customWidth="1"/>
    <col min="2049" max="2050" width="12.75" bestFit="1" customWidth="1"/>
    <col min="2279" max="2279" width="29.625" customWidth="1"/>
    <col min="2280" max="2281" width="12.75" bestFit="1" customWidth="1"/>
    <col min="2282" max="2293" width="12.625" customWidth="1"/>
    <col min="2294" max="2294" width="15.5" customWidth="1"/>
    <col min="2295" max="2295" width="12.625" customWidth="1"/>
    <col min="2296" max="2296" width="11.875" bestFit="1" customWidth="1"/>
    <col min="2297" max="2297" width="13.125" bestFit="1" customWidth="1"/>
    <col min="2298" max="2299" width="12.75" bestFit="1" customWidth="1"/>
    <col min="2300" max="2300" width="12.75" customWidth="1"/>
    <col min="2301" max="2301" width="12.75" bestFit="1" customWidth="1"/>
    <col min="2302" max="2302" width="13.125" bestFit="1" customWidth="1"/>
    <col min="2303" max="2303" width="12.75" bestFit="1" customWidth="1"/>
    <col min="2304" max="2304" width="12.75" customWidth="1"/>
    <col min="2305" max="2306" width="12.75" bestFit="1" customWidth="1"/>
    <col min="2535" max="2535" width="29.625" customWidth="1"/>
    <col min="2536" max="2537" width="12.75" bestFit="1" customWidth="1"/>
    <col min="2538" max="2549" width="12.625" customWidth="1"/>
    <col min="2550" max="2550" width="15.5" customWidth="1"/>
    <col min="2551" max="2551" width="12.625" customWidth="1"/>
    <col min="2552" max="2552" width="11.875" bestFit="1" customWidth="1"/>
    <col min="2553" max="2553" width="13.125" bestFit="1" customWidth="1"/>
    <col min="2554" max="2555" width="12.75" bestFit="1" customWidth="1"/>
    <col min="2556" max="2556" width="12.75" customWidth="1"/>
    <col min="2557" max="2557" width="12.75" bestFit="1" customWidth="1"/>
    <col min="2558" max="2558" width="13.125" bestFit="1" customWidth="1"/>
    <col min="2559" max="2559" width="12.75" bestFit="1" customWidth="1"/>
    <col min="2560" max="2560" width="12.75" customWidth="1"/>
    <col min="2561" max="2562" width="12.75" bestFit="1" customWidth="1"/>
    <col min="2791" max="2791" width="29.625" customWidth="1"/>
    <col min="2792" max="2793" width="12.75" bestFit="1" customWidth="1"/>
    <col min="2794" max="2805" width="12.625" customWidth="1"/>
    <col min="2806" max="2806" width="15.5" customWidth="1"/>
    <col min="2807" max="2807" width="12.625" customWidth="1"/>
    <col min="2808" max="2808" width="11.875" bestFit="1" customWidth="1"/>
    <col min="2809" max="2809" width="13.125" bestFit="1" customWidth="1"/>
    <col min="2810" max="2811" width="12.75" bestFit="1" customWidth="1"/>
    <col min="2812" max="2812" width="12.75" customWidth="1"/>
    <col min="2813" max="2813" width="12.75" bestFit="1" customWidth="1"/>
    <col min="2814" max="2814" width="13.125" bestFit="1" customWidth="1"/>
    <col min="2815" max="2815" width="12.75" bestFit="1" customWidth="1"/>
    <col min="2816" max="2816" width="12.75" customWidth="1"/>
    <col min="2817" max="2818" width="12.75" bestFit="1" customWidth="1"/>
    <col min="3047" max="3047" width="29.625" customWidth="1"/>
    <col min="3048" max="3049" width="12.75" bestFit="1" customWidth="1"/>
    <col min="3050" max="3061" width="12.625" customWidth="1"/>
    <col min="3062" max="3062" width="15.5" customWidth="1"/>
    <col min="3063" max="3063" width="12.625" customWidth="1"/>
    <col min="3064" max="3064" width="11.875" bestFit="1" customWidth="1"/>
    <col min="3065" max="3065" width="13.125" bestFit="1" customWidth="1"/>
    <col min="3066" max="3067" width="12.75" bestFit="1" customWidth="1"/>
    <col min="3068" max="3068" width="12.75" customWidth="1"/>
    <col min="3069" max="3069" width="12.75" bestFit="1" customWidth="1"/>
    <col min="3070" max="3070" width="13.125" bestFit="1" customWidth="1"/>
    <col min="3071" max="3071" width="12.75" bestFit="1" customWidth="1"/>
    <col min="3072" max="3072" width="12.75" customWidth="1"/>
    <col min="3073" max="3074" width="12.75" bestFit="1" customWidth="1"/>
    <col min="3303" max="3303" width="29.625" customWidth="1"/>
    <col min="3304" max="3305" width="12.75" bestFit="1" customWidth="1"/>
    <col min="3306" max="3317" width="12.625" customWidth="1"/>
    <col min="3318" max="3318" width="15.5" customWidth="1"/>
    <col min="3319" max="3319" width="12.625" customWidth="1"/>
    <col min="3320" max="3320" width="11.875" bestFit="1" customWidth="1"/>
    <col min="3321" max="3321" width="13.125" bestFit="1" customWidth="1"/>
    <col min="3322" max="3323" width="12.75" bestFit="1" customWidth="1"/>
    <col min="3324" max="3324" width="12.75" customWidth="1"/>
    <col min="3325" max="3325" width="12.75" bestFit="1" customWidth="1"/>
    <col min="3326" max="3326" width="13.125" bestFit="1" customWidth="1"/>
    <col min="3327" max="3327" width="12.75" bestFit="1" customWidth="1"/>
    <col min="3328" max="3328" width="12.75" customWidth="1"/>
    <col min="3329" max="3330" width="12.75" bestFit="1" customWidth="1"/>
    <col min="3559" max="3559" width="29.625" customWidth="1"/>
    <col min="3560" max="3561" width="12.75" bestFit="1" customWidth="1"/>
    <col min="3562" max="3573" width="12.625" customWidth="1"/>
    <col min="3574" max="3574" width="15.5" customWidth="1"/>
    <col min="3575" max="3575" width="12.625" customWidth="1"/>
    <col min="3576" max="3576" width="11.875" bestFit="1" customWidth="1"/>
    <col min="3577" max="3577" width="13.125" bestFit="1" customWidth="1"/>
    <col min="3578" max="3579" width="12.75" bestFit="1" customWidth="1"/>
    <col min="3580" max="3580" width="12.75" customWidth="1"/>
    <col min="3581" max="3581" width="12.75" bestFit="1" customWidth="1"/>
    <col min="3582" max="3582" width="13.125" bestFit="1" customWidth="1"/>
    <col min="3583" max="3583" width="12.75" bestFit="1" customWidth="1"/>
    <col min="3584" max="3584" width="12.75" customWidth="1"/>
    <col min="3585" max="3586" width="12.75" bestFit="1" customWidth="1"/>
    <col min="3815" max="3815" width="29.625" customWidth="1"/>
    <col min="3816" max="3817" width="12.75" bestFit="1" customWidth="1"/>
    <col min="3818" max="3829" width="12.625" customWidth="1"/>
    <col min="3830" max="3830" width="15.5" customWidth="1"/>
    <col min="3831" max="3831" width="12.625" customWidth="1"/>
    <col min="3832" max="3832" width="11.875" bestFit="1" customWidth="1"/>
    <col min="3833" max="3833" width="13.125" bestFit="1" customWidth="1"/>
    <col min="3834" max="3835" width="12.75" bestFit="1" customWidth="1"/>
    <col min="3836" max="3836" width="12.75" customWidth="1"/>
    <col min="3837" max="3837" width="12.75" bestFit="1" customWidth="1"/>
    <col min="3838" max="3838" width="13.125" bestFit="1" customWidth="1"/>
    <col min="3839" max="3839" width="12.75" bestFit="1" customWidth="1"/>
    <col min="3840" max="3840" width="12.75" customWidth="1"/>
    <col min="3841" max="3842" width="12.75" bestFit="1" customWidth="1"/>
    <col min="4071" max="4071" width="29.625" customWidth="1"/>
    <col min="4072" max="4073" width="12.75" bestFit="1" customWidth="1"/>
    <col min="4074" max="4085" width="12.625" customWidth="1"/>
    <col min="4086" max="4086" width="15.5" customWidth="1"/>
    <col min="4087" max="4087" width="12.625" customWidth="1"/>
    <col min="4088" max="4088" width="11.875" bestFit="1" customWidth="1"/>
    <col min="4089" max="4089" width="13.125" bestFit="1" customWidth="1"/>
    <col min="4090" max="4091" width="12.75" bestFit="1" customWidth="1"/>
    <col min="4092" max="4092" width="12.75" customWidth="1"/>
    <col min="4093" max="4093" width="12.75" bestFit="1" customWidth="1"/>
    <col min="4094" max="4094" width="13.125" bestFit="1" customWidth="1"/>
    <col min="4095" max="4095" width="12.75" bestFit="1" customWidth="1"/>
    <col min="4096" max="4096" width="12.75" customWidth="1"/>
    <col min="4097" max="4098" width="12.75" bestFit="1" customWidth="1"/>
    <col min="4327" max="4327" width="29.625" customWidth="1"/>
    <col min="4328" max="4329" width="12.75" bestFit="1" customWidth="1"/>
    <col min="4330" max="4341" width="12.625" customWidth="1"/>
    <col min="4342" max="4342" width="15.5" customWidth="1"/>
    <col min="4343" max="4343" width="12.625" customWidth="1"/>
    <col min="4344" max="4344" width="11.875" bestFit="1" customWidth="1"/>
    <col min="4345" max="4345" width="13.125" bestFit="1" customWidth="1"/>
    <col min="4346" max="4347" width="12.75" bestFit="1" customWidth="1"/>
    <col min="4348" max="4348" width="12.75" customWidth="1"/>
    <col min="4349" max="4349" width="12.75" bestFit="1" customWidth="1"/>
    <col min="4350" max="4350" width="13.125" bestFit="1" customWidth="1"/>
    <col min="4351" max="4351" width="12.75" bestFit="1" customWidth="1"/>
    <col min="4352" max="4352" width="12.75" customWidth="1"/>
    <col min="4353" max="4354" width="12.75" bestFit="1" customWidth="1"/>
    <col min="4583" max="4583" width="29.625" customWidth="1"/>
    <col min="4584" max="4585" width="12.75" bestFit="1" customWidth="1"/>
    <col min="4586" max="4597" width="12.625" customWidth="1"/>
    <col min="4598" max="4598" width="15.5" customWidth="1"/>
    <col min="4599" max="4599" width="12.625" customWidth="1"/>
    <col min="4600" max="4600" width="11.875" bestFit="1" customWidth="1"/>
    <col min="4601" max="4601" width="13.125" bestFit="1" customWidth="1"/>
    <col min="4602" max="4603" width="12.75" bestFit="1" customWidth="1"/>
    <col min="4604" max="4604" width="12.75" customWidth="1"/>
    <col min="4605" max="4605" width="12.75" bestFit="1" customWidth="1"/>
    <col min="4606" max="4606" width="13.125" bestFit="1" customWidth="1"/>
    <col min="4607" max="4607" width="12.75" bestFit="1" customWidth="1"/>
    <col min="4608" max="4608" width="12.75" customWidth="1"/>
    <col min="4609" max="4610" width="12.75" bestFit="1" customWidth="1"/>
    <col min="4839" max="4839" width="29.625" customWidth="1"/>
    <col min="4840" max="4841" width="12.75" bestFit="1" customWidth="1"/>
    <col min="4842" max="4853" width="12.625" customWidth="1"/>
    <col min="4854" max="4854" width="15.5" customWidth="1"/>
    <col min="4855" max="4855" width="12.625" customWidth="1"/>
    <col min="4856" max="4856" width="11.875" bestFit="1" customWidth="1"/>
    <col min="4857" max="4857" width="13.125" bestFit="1" customWidth="1"/>
    <col min="4858" max="4859" width="12.75" bestFit="1" customWidth="1"/>
    <col min="4860" max="4860" width="12.75" customWidth="1"/>
    <col min="4861" max="4861" width="12.75" bestFit="1" customWidth="1"/>
    <col min="4862" max="4862" width="13.125" bestFit="1" customWidth="1"/>
    <col min="4863" max="4863" width="12.75" bestFit="1" customWidth="1"/>
    <col min="4864" max="4864" width="12.75" customWidth="1"/>
    <col min="4865" max="4866" width="12.75" bestFit="1" customWidth="1"/>
    <col min="5095" max="5095" width="29.625" customWidth="1"/>
    <col min="5096" max="5097" width="12.75" bestFit="1" customWidth="1"/>
    <col min="5098" max="5109" width="12.625" customWidth="1"/>
    <col min="5110" max="5110" width="15.5" customWidth="1"/>
    <col min="5111" max="5111" width="12.625" customWidth="1"/>
    <col min="5112" max="5112" width="11.875" bestFit="1" customWidth="1"/>
    <col min="5113" max="5113" width="13.125" bestFit="1" customWidth="1"/>
    <col min="5114" max="5115" width="12.75" bestFit="1" customWidth="1"/>
    <col min="5116" max="5116" width="12.75" customWidth="1"/>
    <col min="5117" max="5117" width="12.75" bestFit="1" customWidth="1"/>
    <col min="5118" max="5118" width="13.125" bestFit="1" customWidth="1"/>
    <col min="5119" max="5119" width="12.75" bestFit="1" customWidth="1"/>
    <col min="5120" max="5120" width="12.75" customWidth="1"/>
    <col min="5121" max="5122" width="12.75" bestFit="1" customWidth="1"/>
    <col min="5351" max="5351" width="29.625" customWidth="1"/>
    <col min="5352" max="5353" width="12.75" bestFit="1" customWidth="1"/>
    <col min="5354" max="5365" width="12.625" customWidth="1"/>
    <col min="5366" max="5366" width="15.5" customWidth="1"/>
    <col min="5367" max="5367" width="12.625" customWidth="1"/>
    <col min="5368" max="5368" width="11.875" bestFit="1" customWidth="1"/>
    <col min="5369" max="5369" width="13.125" bestFit="1" customWidth="1"/>
    <col min="5370" max="5371" width="12.75" bestFit="1" customWidth="1"/>
    <col min="5372" max="5372" width="12.75" customWidth="1"/>
    <col min="5373" max="5373" width="12.75" bestFit="1" customWidth="1"/>
    <col min="5374" max="5374" width="13.125" bestFit="1" customWidth="1"/>
    <col min="5375" max="5375" width="12.75" bestFit="1" customWidth="1"/>
    <col min="5376" max="5376" width="12.75" customWidth="1"/>
    <col min="5377" max="5378" width="12.75" bestFit="1" customWidth="1"/>
    <col min="5607" max="5607" width="29.625" customWidth="1"/>
    <col min="5608" max="5609" width="12.75" bestFit="1" customWidth="1"/>
    <col min="5610" max="5621" width="12.625" customWidth="1"/>
    <col min="5622" max="5622" width="15.5" customWidth="1"/>
    <col min="5623" max="5623" width="12.625" customWidth="1"/>
    <col min="5624" max="5624" width="11.875" bestFit="1" customWidth="1"/>
    <col min="5625" max="5625" width="13.125" bestFit="1" customWidth="1"/>
    <col min="5626" max="5627" width="12.75" bestFit="1" customWidth="1"/>
    <col min="5628" max="5628" width="12.75" customWidth="1"/>
    <col min="5629" max="5629" width="12.75" bestFit="1" customWidth="1"/>
    <col min="5630" max="5630" width="13.125" bestFit="1" customWidth="1"/>
    <col min="5631" max="5631" width="12.75" bestFit="1" customWidth="1"/>
    <col min="5632" max="5632" width="12.75" customWidth="1"/>
    <col min="5633" max="5634" width="12.75" bestFit="1" customWidth="1"/>
    <col min="5863" max="5863" width="29.625" customWidth="1"/>
    <col min="5864" max="5865" width="12.75" bestFit="1" customWidth="1"/>
    <col min="5866" max="5877" width="12.625" customWidth="1"/>
    <col min="5878" max="5878" width="15.5" customWidth="1"/>
    <col min="5879" max="5879" width="12.625" customWidth="1"/>
    <col min="5880" max="5880" width="11.875" bestFit="1" customWidth="1"/>
    <col min="5881" max="5881" width="13.125" bestFit="1" customWidth="1"/>
    <col min="5882" max="5883" width="12.75" bestFit="1" customWidth="1"/>
    <col min="5884" max="5884" width="12.75" customWidth="1"/>
    <col min="5885" max="5885" width="12.75" bestFit="1" customWidth="1"/>
    <col min="5886" max="5886" width="13.125" bestFit="1" customWidth="1"/>
    <col min="5887" max="5887" width="12.75" bestFit="1" customWidth="1"/>
    <col min="5888" max="5888" width="12.75" customWidth="1"/>
    <col min="5889" max="5890" width="12.75" bestFit="1" customWidth="1"/>
    <col min="6119" max="6119" width="29.625" customWidth="1"/>
    <col min="6120" max="6121" width="12.75" bestFit="1" customWidth="1"/>
    <col min="6122" max="6133" width="12.625" customWidth="1"/>
    <col min="6134" max="6134" width="15.5" customWidth="1"/>
    <col min="6135" max="6135" width="12.625" customWidth="1"/>
    <col min="6136" max="6136" width="11.875" bestFit="1" customWidth="1"/>
    <col min="6137" max="6137" width="13.125" bestFit="1" customWidth="1"/>
    <col min="6138" max="6139" width="12.75" bestFit="1" customWidth="1"/>
    <col min="6140" max="6140" width="12.75" customWidth="1"/>
    <col min="6141" max="6141" width="12.75" bestFit="1" customWidth="1"/>
    <col min="6142" max="6142" width="13.125" bestFit="1" customWidth="1"/>
    <col min="6143" max="6143" width="12.75" bestFit="1" customWidth="1"/>
    <col min="6144" max="6144" width="12.75" customWidth="1"/>
    <col min="6145" max="6146" width="12.75" bestFit="1" customWidth="1"/>
    <col min="6375" max="6375" width="29.625" customWidth="1"/>
    <col min="6376" max="6377" width="12.75" bestFit="1" customWidth="1"/>
    <col min="6378" max="6389" width="12.625" customWidth="1"/>
    <col min="6390" max="6390" width="15.5" customWidth="1"/>
    <col min="6391" max="6391" width="12.625" customWidth="1"/>
    <col min="6392" max="6392" width="11.875" bestFit="1" customWidth="1"/>
    <col min="6393" max="6393" width="13.125" bestFit="1" customWidth="1"/>
    <col min="6394" max="6395" width="12.75" bestFit="1" customWidth="1"/>
    <col min="6396" max="6396" width="12.75" customWidth="1"/>
    <col min="6397" max="6397" width="12.75" bestFit="1" customWidth="1"/>
    <col min="6398" max="6398" width="13.125" bestFit="1" customWidth="1"/>
    <col min="6399" max="6399" width="12.75" bestFit="1" customWidth="1"/>
    <col min="6400" max="6400" width="12.75" customWidth="1"/>
    <col min="6401" max="6402" width="12.75" bestFit="1" customWidth="1"/>
    <col min="6631" max="6631" width="29.625" customWidth="1"/>
    <col min="6632" max="6633" width="12.75" bestFit="1" customWidth="1"/>
    <col min="6634" max="6645" width="12.625" customWidth="1"/>
    <col min="6646" max="6646" width="15.5" customWidth="1"/>
    <col min="6647" max="6647" width="12.625" customWidth="1"/>
    <col min="6648" max="6648" width="11.875" bestFit="1" customWidth="1"/>
    <col min="6649" max="6649" width="13.125" bestFit="1" customWidth="1"/>
    <col min="6650" max="6651" width="12.75" bestFit="1" customWidth="1"/>
    <col min="6652" max="6652" width="12.75" customWidth="1"/>
    <col min="6653" max="6653" width="12.75" bestFit="1" customWidth="1"/>
    <col min="6654" max="6654" width="13.125" bestFit="1" customWidth="1"/>
    <col min="6655" max="6655" width="12.75" bestFit="1" customWidth="1"/>
    <col min="6656" max="6656" width="12.75" customWidth="1"/>
    <col min="6657" max="6658" width="12.75" bestFit="1" customWidth="1"/>
    <col min="6887" max="6887" width="29.625" customWidth="1"/>
    <col min="6888" max="6889" width="12.75" bestFit="1" customWidth="1"/>
    <col min="6890" max="6901" width="12.625" customWidth="1"/>
    <col min="6902" max="6902" width="15.5" customWidth="1"/>
    <col min="6903" max="6903" width="12.625" customWidth="1"/>
    <col min="6904" max="6904" width="11.875" bestFit="1" customWidth="1"/>
    <col min="6905" max="6905" width="13.125" bestFit="1" customWidth="1"/>
    <col min="6906" max="6907" width="12.75" bestFit="1" customWidth="1"/>
    <col min="6908" max="6908" width="12.75" customWidth="1"/>
    <col min="6909" max="6909" width="12.75" bestFit="1" customWidth="1"/>
    <col min="6910" max="6910" width="13.125" bestFit="1" customWidth="1"/>
    <col min="6911" max="6911" width="12.75" bestFit="1" customWidth="1"/>
    <col min="6912" max="6912" width="12.75" customWidth="1"/>
    <col min="6913" max="6914" width="12.75" bestFit="1" customWidth="1"/>
    <col min="7143" max="7143" width="29.625" customWidth="1"/>
    <col min="7144" max="7145" width="12.75" bestFit="1" customWidth="1"/>
    <col min="7146" max="7157" width="12.625" customWidth="1"/>
    <col min="7158" max="7158" width="15.5" customWidth="1"/>
    <col min="7159" max="7159" width="12.625" customWidth="1"/>
    <col min="7160" max="7160" width="11.875" bestFit="1" customWidth="1"/>
    <col min="7161" max="7161" width="13.125" bestFit="1" customWidth="1"/>
    <col min="7162" max="7163" width="12.75" bestFit="1" customWidth="1"/>
    <col min="7164" max="7164" width="12.75" customWidth="1"/>
    <col min="7165" max="7165" width="12.75" bestFit="1" customWidth="1"/>
    <col min="7166" max="7166" width="13.125" bestFit="1" customWidth="1"/>
    <col min="7167" max="7167" width="12.75" bestFit="1" customWidth="1"/>
    <col min="7168" max="7168" width="12.75" customWidth="1"/>
    <col min="7169" max="7170" width="12.75" bestFit="1" customWidth="1"/>
    <col min="7399" max="7399" width="29.625" customWidth="1"/>
    <col min="7400" max="7401" width="12.75" bestFit="1" customWidth="1"/>
    <col min="7402" max="7413" width="12.625" customWidth="1"/>
    <col min="7414" max="7414" width="15.5" customWidth="1"/>
    <col min="7415" max="7415" width="12.625" customWidth="1"/>
    <col min="7416" max="7416" width="11.875" bestFit="1" customWidth="1"/>
    <col min="7417" max="7417" width="13.125" bestFit="1" customWidth="1"/>
    <col min="7418" max="7419" width="12.75" bestFit="1" customWidth="1"/>
    <col min="7420" max="7420" width="12.75" customWidth="1"/>
    <col min="7421" max="7421" width="12.75" bestFit="1" customWidth="1"/>
    <col min="7422" max="7422" width="13.125" bestFit="1" customWidth="1"/>
    <col min="7423" max="7423" width="12.75" bestFit="1" customWidth="1"/>
    <col min="7424" max="7424" width="12.75" customWidth="1"/>
    <col min="7425" max="7426" width="12.75" bestFit="1" customWidth="1"/>
    <col min="7655" max="7655" width="29.625" customWidth="1"/>
    <col min="7656" max="7657" width="12.75" bestFit="1" customWidth="1"/>
    <col min="7658" max="7669" width="12.625" customWidth="1"/>
    <col min="7670" max="7670" width="15.5" customWidth="1"/>
    <col min="7671" max="7671" width="12.625" customWidth="1"/>
    <col min="7672" max="7672" width="11.875" bestFit="1" customWidth="1"/>
    <col min="7673" max="7673" width="13.125" bestFit="1" customWidth="1"/>
    <col min="7674" max="7675" width="12.75" bestFit="1" customWidth="1"/>
    <col min="7676" max="7676" width="12.75" customWidth="1"/>
    <col min="7677" max="7677" width="12.75" bestFit="1" customWidth="1"/>
    <col min="7678" max="7678" width="13.125" bestFit="1" customWidth="1"/>
    <col min="7679" max="7679" width="12.75" bestFit="1" customWidth="1"/>
    <col min="7680" max="7680" width="12.75" customWidth="1"/>
    <col min="7681" max="7682" width="12.75" bestFit="1" customWidth="1"/>
    <col min="7911" max="7911" width="29.625" customWidth="1"/>
    <col min="7912" max="7913" width="12.75" bestFit="1" customWidth="1"/>
    <col min="7914" max="7925" width="12.625" customWidth="1"/>
    <col min="7926" max="7926" width="15.5" customWidth="1"/>
    <col min="7927" max="7927" width="12.625" customWidth="1"/>
    <col min="7928" max="7928" width="11.875" bestFit="1" customWidth="1"/>
    <col min="7929" max="7929" width="13.125" bestFit="1" customWidth="1"/>
    <col min="7930" max="7931" width="12.75" bestFit="1" customWidth="1"/>
    <col min="7932" max="7932" width="12.75" customWidth="1"/>
    <col min="7933" max="7933" width="12.75" bestFit="1" customWidth="1"/>
    <col min="7934" max="7934" width="13.125" bestFit="1" customWidth="1"/>
    <col min="7935" max="7935" width="12.75" bestFit="1" customWidth="1"/>
    <col min="7936" max="7936" width="12.75" customWidth="1"/>
    <col min="7937" max="7938" width="12.75" bestFit="1" customWidth="1"/>
    <col min="8167" max="8167" width="29.625" customWidth="1"/>
    <col min="8168" max="8169" width="12.75" bestFit="1" customWidth="1"/>
    <col min="8170" max="8181" width="12.625" customWidth="1"/>
    <col min="8182" max="8182" width="15.5" customWidth="1"/>
    <col min="8183" max="8183" width="12.625" customWidth="1"/>
    <col min="8184" max="8184" width="11.875" bestFit="1" customWidth="1"/>
    <col min="8185" max="8185" width="13.125" bestFit="1" customWidth="1"/>
    <col min="8186" max="8187" width="12.75" bestFit="1" customWidth="1"/>
    <col min="8188" max="8188" width="12.75" customWidth="1"/>
    <col min="8189" max="8189" width="12.75" bestFit="1" customWidth="1"/>
    <col min="8190" max="8190" width="13.125" bestFit="1" customWidth="1"/>
    <col min="8191" max="8191" width="12.75" bestFit="1" customWidth="1"/>
    <col min="8192" max="8192" width="12.75" customWidth="1"/>
    <col min="8193" max="8194" width="12.75" bestFit="1" customWidth="1"/>
    <col min="8423" max="8423" width="29.625" customWidth="1"/>
    <col min="8424" max="8425" width="12.75" bestFit="1" customWidth="1"/>
    <col min="8426" max="8437" width="12.625" customWidth="1"/>
    <col min="8438" max="8438" width="15.5" customWidth="1"/>
    <col min="8439" max="8439" width="12.625" customWidth="1"/>
    <col min="8440" max="8440" width="11.875" bestFit="1" customWidth="1"/>
    <col min="8441" max="8441" width="13.125" bestFit="1" customWidth="1"/>
    <col min="8442" max="8443" width="12.75" bestFit="1" customWidth="1"/>
    <col min="8444" max="8444" width="12.75" customWidth="1"/>
    <col min="8445" max="8445" width="12.75" bestFit="1" customWidth="1"/>
    <col min="8446" max="8446" width="13.125" bestFit="1" customWidth="1"/>
    <col min="8447" max="8447" width="12.75" bestFit="1" customWidth="1"/>
    <col min="8448" max="8448" width="12.75" customWidth="1"/>
    <col min="8449" max="8450" width="12.75" bestFit="1" customWidth="1"/>
    <col min="8679" max="8679" width="29.625" customWidth="1"/>
    <col min="8680" max="8681" width="12.75" bestFit="1" customWidth="1"/>
    <col min="8682" max="8693" width="12.625" customWidth="1"/>
    <col min="8694" max="8694" width="15.5" customWidth="1"/>
    <col min="8695" max="8695" width="12.625" customWidth="1"/>
    <col min="8696" max="8696" width="11.875" bestFit="1" customWidth="1"/>
    <col min="8697" max="8697" width="13.125" bestFit="1" customWidth="1"/>
    <col min="8698" max="8699" width="12.75" bestFit="1" customWidth="1"/>
    <col min="8700" max="8700" width="12.75" customWidth="1"/>
    <col min="8701" max="8701" width="12.75" bestFit="1" customWidth="1"/>
    <col min="8702" max="8702" width="13.125" bestFit="1" customWidth="1"/>
    <col min="8703" max="8703" width="12.75" bestFit="1" customWidth="1"/>
    <col min="8704" max="8704" width="12.75" customWidth="1"/>
    <col min="8705" max="8706" width="12.75" bestFit="1" customWidth="1"/>
    <col min="8935" max="8935" width="29.625" customWidth="1"/>
    <col min="8936" max="8937" width="12.75" bestFit="1" customWidth="1"/>
    <col min="8938" max="8949" width="12.625" customWidth="1"/>
    <col min="8950" max="8950" width="15.5" customWidth="1"/>
    <col min="8951" max="8951" width="12.625" customWidth="1"/>
    <col min="8952" max="8952" width="11.875" bestFit="1" customWidth="1"/>
    <col min="8953" max="8953" width="13.125" bestFit="1" customWidth="1"/>
    <col min="8954" max="8955" width="12.75" bestFit="1" customWidth="1"/>
    <col min="8956" max="8956" width="12.75" customWidth="1"/>
    <col min="8957" max="8957" width="12.75" bestFit="1" customWidth="1"/>
    <col min="8958" max="8958" width="13.125" bestFit="1" customWidth="1"/>
    <col min="8959" max="8959" width="12.75" bestFit="1" customWidth="1"/>
    <col min="8960" max="8960" width="12.75" customWidth="1"/>
    <col min="8961" max="8962" width="12.75" bestFit="1" customWidth="1"/>
    <col min="9191" max="9191" width="29.625" customWidth="1"/>
    <col min="9192" max="9193" width="12.75" bestFit="1" customWidth="1"/>
    <col min="9194" max="9205" width="12.625" customWidth="1"/>
    <col min="9206" max="9206" width="15.5" customWidth="1"/>
    <col min="9207" max="9207" width="12.625" customWidth="1"/>
    <col min="9208" max="9208" width="11.875" bestFit="1" customWidth="1"/>
    <col min="9209" max="9209" width="13.125" bestFit="1" customWidth="1"/>
    <col min="9210" max="9211" width="12.75" bestFit="1" customWidth="1"/>
    <col min="9212" max="9212" width="12.75" customWidth="1"/>
    <col min="9213" max="9213" width="12.75" bestFit="1" customWidth="1"/>
    <col min="9214" max="9214" width="13.125" bestFit="1" customWidth="1"/>
    <col min="9215" max="9215" width="12.75" bestFit="1" customWidth="1"/>
    <col min="9216" max="9216" width="12.75" customWidth="1"/>
    <col min="9217" max="9218" width="12.75" bestFit="1" customWidth="1"/>
    <col min="9447" max="9447" width="29.625" customWidth="1"/>
    <col min="9448" max="9449" width="12.75" bestFit="1" customWidth="1"/>
    <col min="9450" max="9461" width="12.625" customWidth="1"/>
    <col min="9462" max="9462" width="15.5" customWidth="1"/>
    <col min="9463" max="9463" width="12.625" customWidth="1"/>
    <col min="9464" max="9464" width="11.875" bestFit="1" customWidth="1"/>
    <col min="9465" max="9465" width="13.125" bestFit="1" customWidth="1"/>
    <col min="9466" max="9467" width="12.75" bestFit="1" customWidth="1"/>
    <col min="9468" max="9468" width="12.75" customWidth="1"/>
    <col min="9469" max="9469" width="12.75" bestFit="1" customWidth="1"/>
    <col min="9470" max="9470" width="13.125" bestFit="1" customWidth="1"/>
    <col min="9471" max="9471" width="12.75" bestFit="1" customWidth="1"/>
    <col min="9472" max="9472" width="12.75" customWidth="1"/>
    <col min="9473" max="9474" width="12.75" bestFit="1" customWidth="1"/>
    <col min="9703" max="9703" width="29.625" customWidth="1"/>
    <col min="9704" max="9705" width="12.75" bestFit="1" customWidth="1"/>
    <col min="9706" max="9717" width="12.625" customWidth="1"/>
    <col min="9718" max="9718" width="15.5" customWidth="1"/>
    <col min="9719" max="9719" width="12.625" customWidth="1"/>
    <col min="9720" max="9720" width="11.875" bestFit="1" customWidth="1"/>
    <col min="9721" max="9721" width="13.125" bestFit="1" customWidth="1"/>
    <col min="9722" max="9723" width="12.75" bestFit="1" customWidth="1"/>
    <col min="9724" max="9724" width="12.75" customWidth="1"/>
    <col min="9725" max="9725" width="12.75" bestFit="1" customWidth="1"/>
    <col min="9726" max="9726" width="13.125" bestFit="1" customWidth="1"/>
    <col min="9727" max="9727" width="12.75" bestFit="1" customWidth="1"/>
    <col min="9728" max="9728" width="12.75" customWidth="1"/>
    <col min="9729" max="9730" width="12.75" bestFit="1" customWidth="1"/>
    <col min="9959" max="9959" width="29.625" customWidth="1"/>
    <col min="9960" max="9961" width="12.75" bestFit="1" customWidth="1"/>
    <col min="9962" max="9973" width="12.625" customWidth="1"/>
    <col min="9974" max="9974" width="15.5" customWidth="1"/>
    <col min="9975" max="9975" width="12.625" customWidth="1"/>
    <col min="9976" max="9976" width="11.875" bestFit="1" customWidth="1"/>
    <col min="9977" max="9977" width="13.125" bestFit="1" customWidth="1"/>
    <col min="9978" max="9979" width="12.75" bestFit="1" customWidth="1"/>
    <col min="9980" max="9980" width="12.75" customWidth="1"/>
    <col min="9981" max="9981" width="12.75" bestFit="1" customWidth="1"/>
    <col min="9982" max="9982" width="13.125" bestFit="1" customWidth="1"/>
    <col min="9983" max="9983" width="12.75" bestFit="1" customWidth="1"/>
    <col min="9984" max="9984" width="12.75" customWidth="1"/>
    <col min="9985" max="9986" width="12.75" bestFit="1" customWidth="1"/>
    <col min="10215" max="10215" width="29.625" customWidth="1"/>
    <col min="10216" max="10217" width="12.75" bestFit="1" customWidth="1"/>
    <col min="10218" max="10229" width="12.625" customWidth="1"/>
    <col min="10230" max="10230" width="15.5" customWidth="1"/>
    <col min="10231" max="10231" width="12.625" customWidth="1"/>
    <col min="10232" max="10232" width="11.875" bestFit="1" customWidth="1"/>
    <col min="10233" max="10233" width="13.125" bestFit="1" customWidth="1"/>
    <col min="10234" max="10235" width="12.75" bestFit="1" customWidth="1"/>
    <col min="10236" max="10236" width="12.75" customWidth="1"/>
    <col min="10237" max="10237" width="12.75" bestFit="1" customWidth="1"/>
    <col min="10238" max="10238" width="13.125" bestFit="1" customWidth="1"/>
    <col min="10239" max="10239" width="12.75" bestFit="1" customWidth="1"/>
    <col min="10240" max="10240" width="12.75" customWidth="1"/>
    <col min="10241" max="10242" width="12.75" bestFit="1" customWidth="1"/>
    <col min="10471" max="10471" width="29.625" customWidth="1"/>
    <col min="10472" max="10473" width="12.75" bestFit="1" customWidth="1"/>
    <col min="10474" max="10485" width="12.625" customWidth="1"/>
    <col min="10486" max="10486" width="15.5" customWidth="1"/>
    <col min="10487" max="10487" width="12.625" customWidth="1"/>
    <col min="10488" max="10488" width="11.875" bestFit="1" customWidth="1"/>
    <col min="10489" max="10489" width="13.125" bestFit="1" customWidth="1"/>
    <col min="10490" max="10491" width="12.75" bestFit="1" customWidth="1"/>
    <col min="10492" max="10492" width="12.75" customWidth="1"/>
    <col min="10493" max="10493" width="12.75" bestFit="1" customWidth="1"/>
    <col min="10494" max="10494" width="13.125" bestFit="1" customWidth="1"/>
    <col min="10495" max="10495" width="12.75" bestFit="1" customWidth="1"/>
    <col min="10496" max="10496" width="12.75" customWidth="1"/>
    <col min="10497" max="10498" width="12.75" bestFit="1" customWidth="1"/>
    <col min="10727" max="10727" width="29.625" customWidth="1"/>
    <col min="10728" max="10729" width="12.75" bestFit="1" customWidth="1"/>
    <col min="10730" max="10741" width="12.625" customWidth="1"/>
    <col min="10742" max="10742" width="15.5" customWidth="1"/>
    <col min="10743" max="10743" width="12.625" customWidth="1"/>
    <col min="10744" max="10744" width="11.875" bestFit="1" customWidth="1"/>
    <col min="10745" max="10745" width="13.125" bestFit="1" customWidth="1"/>
    <col min="10746" max="10747" width="12.75" bestFit="1" customWidth="1"/>
    <col min="10748" max="10748" width="12.75" customWidth="1"/>
    <col min="10749" max="10749" width="12.75" bestFit="1" customWidth="1"/>
    <col min="10750" max="10750" width="13.125" bestFit="1" customWidth="1"/>
    <col min="10751" max="10751" width="12.75" bestFit="1" customWidth="1"/>
    <col min="10752" max="10752" width="12.75" customWidth="1"/>
    <col min="10753" max="10754" width="12.75" bestFit="1" customWidth="1"/>
    <col min="10983" max="10983" width="29.625" customWidth="1"/>
    <col min="10984" max="10985" width="12.75" bestFit="1" customWidth="1"/>
    <col min="10986" max="10997" width="12.625" customWidth="1"/>
    <col min="10998" max="10998" width="15.5" customWidth="1"/>
    <col min="10999" max="10999" width="12.625" customWidth="1"/>
    <col min="11000" max="11000" width="11.875" bestFit="1" customWidth="1"/>
    <col min="11001" max="11001" width="13.125" bestFit="1" customWidth="1"/>
    <col min="11002" max="11003" width="12.75" bestFit="1" customWidth="1"/>
    <col min="11004" max="11004" width="12.75" customWidth="1"/>
    <col min="11005" max="11005" width="12.75" bestFit="1" customWidth="1"/>
    <col min="11006" max="11006" width="13.125" bestFit="1" customWidth="1"/>
    <col min="11007" max="11007" width="12.75" bestFit="1" customWidth="1"/>
    <col min="11008" max="11008" width="12.75" customWidth="1"/>
    <col min="11009" max="11010" width="12.75" bestFit="1" customWidth="1"/>
    <col min="11239" max="11239" width="29.625" customWidth="1"/>
    <col min="11240" max="11241" width="12.75" bestFit="1" customWidth="1"/>
    <col min="11242" max="11253" width="12.625" customWidth="1"/>
    <col min="11254" max="11254" width="15.5" customWidth="1"/>
    <col min="11255" max="11255" width="12.625" customWidth="1"/>
    <col min="11256" max="11256" width="11.875" bestFit="1" customWidth="1"/>
    <col min="11257" max="11257" width="13.125" bestFit="1" customWidth="1"/>
    <col min="11258" max="11259" width="12.75" bestFit="1" customWidth="1"/>
    <col min="11260" max="11260" width="12.75" customWidth="1"/>
    <col min="11261" max="11261" width="12.75" bestFit="1" customWidth="1"/>
    <col min="11262" max="11262" width="13.125" bestFit="1" customWidth="1"/>
    <col min="11263" max="11263" width="12.75" bestFit="1" customWidth="1"/>
    <col min="11264" max="11264" width="12.75" customWidth="1"/>
    <col min="11265" max="11266" width="12.75" bestFit="1" customWidth="1"/>
    <col min="11495" max="11495" width="29.625" customWidth="1"/>
    <col min="11496" max="11497" width="12.75" bestFit="1" customWidth="1"/>
    <col min="11498" max="11509" width="12.625" customWidth="1"/>
    <col min="11510" max="11510" width="15.5" customWidth="1"/>
    <col min="11511" max="11511" width="12.625" customWidth="1"/>
    <col min="11512" max="11512" width="11.875" bestFit="1" customWidth="1"/>
    <col min="11513" max="11513" width="13.125" bestFit="1" customWidth="1"/>
    <col min="11514" max="11515" width="12.75" bestFit="1" customWidth="1"/>
    <col min="11516" max="11516" width="12.75" customWidth="1"/>
    <col min="11517" max="11517" width="12.75" bestFit="1" customWidth="1"/>
    <col min="11518" max="11518" width="13.125" bestFit="1" customWidth="1"/>
    <col min="11519" max="11519" width="12.75" bestFit="1" customWidth="1"/>
    <col min="11520" max="11520" width="12.75" customWidth="1"/>
    <col min="11521" max="11522" width="12.75" bestFit="1" customWidth="1"/>
    <col min="11751" max="11751" width="29.625" customWidth="1"/>
    <col min="11752" max="11753" width="12.75" bestFit="1" customWidth="1"/>
    <col min="11754" max="11765" width="12.625" customWidth="1"/>
    <col min="11766" max="11766" width="15.5" customWidth="1"/>
    <col min="11767" max="11767" width="12.625" customWidth="1"/>
    <col min="11768" max="11768" width="11.875" bestFit="1" customWidth="1"/>
    <col min="11769" max="11769" width="13.125" bestFit="1" customWidth="1"/>
    <col min="11770" max="11771" width="12.75" bestFit="1" customWidth="1"/>
    <col min="11772" max="11772" width="12.75" customWidth="1"/>
    <col min="11773" max="11773" width="12.75" bestFit="1" customWidth="1"/>
    <col min="11774" max="11774" width="13.125" bestFit="1" customWidth="1"/>
    <col min="11775" max="11775" width="12.75" bestFit="1" customWidth="1"/>
    <col min="11776" max="11776" width="12.75" customWidth="1"/>
    <col min="11777" max="11778" width="12.75" bestFit="1" customWidth="1"/>
    <col min="12007" max="12007" width="29.625" customWidth="1"/>
    <col min="12008" max="12009" width="12.75" bestFit="1" customWidth="1"/>
    <col min="12010" max="12021" width="12.625" customWidth="1"/>
    <col min="12022" max="12022" width="15.5" customWidth="1"/>
    <col min="12023" max="12023" width="12.625" customWidth="1"/>
    <col min="12024" max="12024" width="11.875" bestFit="1" customWidth="1"/>
    <col min="12025" max="12025" width="13.125" bestFit="1" customWidth="1"/>
    <col min="12026" max="12027" width="12.75" bestFit="1" customWidth="1"/>
    <col min="12028" max="12028" width="12.75" customWidth="1"/>
    <col min="12029" max="12029" width="12.75" bestFit="1" customWidth="1"/>
    <col min="12030" max="12030" width="13.125" bestFit="1" customWidth="1"/>
    <col min="12031" max="12031" width="12.75" bestFit="1" customWidth="1"/>
    <col min="12032" max="12032" width="12.75" customWidth="1"/>
    <col min="12033" max="12034" width="12.75" bestFit="1" customWidth="1"/>
    <col min="12263" max="12263" width="29.625" customWidth="1"/>
    <col min="12264" max="12265" width="12.75" bestFit="1" customWidth="1"/>
    <col min="12266" max="12277" width="12.625" customWidth="1"/>
    <col min="12278" max="12278" width="15.5" customWidth="1"/>
    <col min="12279" max="12279" width="12.625" customWidth="1"/>
    <col min="12280" max="12280" width="11.875" bestFit="1" customWidth="1"/>
    <col min="12281" max="12281" width="13.125" bestFit="1" customWidth="1"/>
    <col min="12282" max="12283" width="12.75" bestFit="1" customWidth="1"/>
    <col min="12284" max="12284" width="12.75" customWidth="1"/>
    <col min="12285" max="12285" width="12.75" bestFit="1" customWidth="1"/>
    <col min="12286" max="12286" width="13.125" bestFit="1" customWidth="1"/>
    <col min="12287" max="12287" width="12.75" bestFit="1" customWidth="1"/>
    <col min="12288" max="12288" width="12.75" customWidth="1"/>
    <col min="12289" max="12290" width="12.75" bestFit="1" customWidth="1"/>
    <col min="12519" max="12519" width="29.625" customWidth="1"/>
    <col min="12520" max="12521" width="12.75" bestFit="1" customWidth="1"/>
    <col min="12522" max="12533" width="12.625" customWidth="1"/>
    <col min="12534" max="12534" width="15.5" customWidth="1"/>
    <col min="12535" max="12535" width="12.625" customWidth="1"/>
    <col min="12536" max="12536" width="11.875" bestFit="1" customWidth="1"/>
    <col min="12537" max="12537" width="13.125" bestFit="1" customWidth="1"/>
    <col min="12538" max="12539" width="12.75" bestFit="1" customWidth="1"/>
    <col min="12540" max="12540" width="12.75" customWidth="1"/>
    <col min="12541" max="12541" width="12.75" bestFit="1" customWidth="1"/>
    <col min="12542" max="12542" width="13.125" bestFit="1" customWidth="1"/>
    <col min="12543" max="12543" width="12.75" bestFit="1" customWidth="1"/>
    <col min="12544" max="12544" width="12.75" customWidth="1"/>
    <col min="12545" max="12546" width="12.75" bestFit="1" customWidth="1"/>
    <col min="12775" max="12775" width="29.625" customWidth="1"/>
    <col min="12776" max="12777" width="12.75" bestFit="1" customWidth="1"/>
    <col min="12778" max="12789" width="12.625" customWidth="1"/>
    <col min="12790" max="12790" width="15.5" customWidth="1"/>
    <col min="12791" max="12791" width="12.625" customWidth="1"/>
    <col min="12792" max="12792" width="11.875" bestFit="1" customWidth="1"/>
    <col min="12793" max="12793" width="13.125" bestFit="1" customWidth="1"/>
    <col min="12794" max="12795" width="12.75" bestFit="1" customWidth="1"/>
    <col min="12796" max="12796" width="12.75" customWidth="1"/>
    <col min="12797" max="12797" width="12.75" bestFit="1" customWidth="1"/>
    <col min="12798" max="12798" width="13.125" bestFit="1" customWidth="1"/>
    <col min="12799" max="12799" width="12.75" bestFit="1" customWidth="1"/>
    <col min="12800" max="12800" width="12.75" customWidth="1"/>
    <col min="12801" max="12802" width="12.75" bestFit="1" customWidth="1"/>
    <col min="13031" max="13031" width="29.625" customWidth="1"/>
    <col min="13032" max="13033" width="12.75" bestFit="1" customWidth="1"/>
    <col min="13034" max="13045" width="12.625" customWidth="1"/>
    <col min="13046" max="13046" width="15.5" customWidth="1"/>
    <col min="13047" max="13047" width="12.625" customWidth="1"/>
    <col min="13048" max="13048" width="11.875" bestFit="1" customWidth="1"/>
    <col min="13049" max="13049" width="13.125" bestFit="1" customWidth="1"/>
    <col min="13050" max="13051" width="12.75" bestFit="1" customWidth="1"/>
    <col min="13052" max="13052" width="12.75" customWidth="1"/>
    <col min="13053" max="13053" width="12.75" bestFit="1" customWidth="1"/>
    <col min="13054" max="13054" width="13.125" bestFit="1" customWidth="1"/>
    <col min="13055" max="13055" width="12.75" bestFit="1" customWidth="1"/>
    <col min="13056" max="13056" width="12.75" customWidth="1"/>
    <col min="13057" max="13058" width="12.75" bestFit="1" customWidth="1"/>
    <col min="13287" max="13287" width="29.625" customWidth="1"/>
    <col min="13288" max="13289" width="12.75" bestFit="1" customWidth="1"/>
    <col min="13290" max="13301" width="12.625" customWidth="1"/>
    <col min="13302" max="13302" width="15.5" customWidth="1"/>
    <col min="13303" max="13303" width="12.625" customWidth="1"/>
    <col min="13304" max="13304" width="11.875" bestFit="1" customWidth="1"/>
    <col min="13305" max="13305" width="13.125" bestFit="1" customWidth="1"/>
    <col min="13306" max="13307" width="12.75" bestFit="1" customWidth="1"/>
    <col min="13308" max="13308" width="12.75" customWidth="1"/>
    <col min="13309" max="13309" width="12.75" bestFit="1" customWidth="1"/>
    <col min="13310" max="13310" width="13.125" bestFit="1" customWidth="1"/>
    <col min="13311" max="13311" width="12.75" bestFit="1" customWidth="1"/>
    <col min="13312" max="13312" width="12.75" customWidth="1"/>
    <col min="13313" max="13314" width="12.75" bestFit="1" customWidth="1"/>
    <col min="13543" max="13543" width="29.625" customWidth="1"/>
    <col min="13544" max="13545" width="12.75" bestFit="1" customWidth="1"/>
    <col min="13546" max="13557" width="12.625" customWidth="1"/>
    <col min="13558" max="13558" width="15.5" customWidth="1"/>
    <col min="13559" max="13559" width="12.625" customWidth="1"/>
    <col min="13560" max="13560" width="11.875" bestFit="1" customWidth="1"/>
    <col min="13561" max="13561" width="13.125" bestFit="1" customWidth="1"/>
    <col min="13562" max="13563" width="12.75" bestFit="1" customWidth="1"/>
    <col min="13564" max="13564" width="12.75" customWidth="1"/>
    <col min="13565" max="13565" width="12.75" bestFit="1" customWidth="1"/>
    <col min="13566" max="13566" width="13.125" bestFit="1" customWidth="1"/>
    <col min="13567" max="13567" width="12.75" bestFit="1" customWidth="1"/>
    <col min="13568" max="13568" width="12.75" customWidth="1"/>
    <col min="13569" max="13570" width="12.75" bestFit="1" customWidth="1"/>
    <col min="13799" max="13799" width="29.625" customWidth="1"/>
    <col min="13800" max="13801" width="12.75" bestFit="1" customWidth="1"/>
    <col min="13802" max="13813" width="12.625" customWidth="1"/>
    <col min="13814" max="13814" width="15.5" customWidth="1"/>
    <col min="13815" max="13815" width="12.625" customWidth="1"/>
    <col min="13816" max="13816" width="11.875" bestFit="1" customWidth="1"/>
    <col min="13817" max="13817" width="13.125" bestFit="1" customWidth="1"/>
    <col min="13818" max="13819" width="12.75" bestFit="1" customWidth="1"/>
    <col min="13820" max="13820" width="12.75" customWidth="1"/>
    <col min="13821" max="13821" width="12.75" bestFit="1" customWidth="1"/>
    <col min="13822" max="13822" width="13.125" bestFit="1" customWidth="1"/>
    <col min="13823" max="13823" width="12.75" bestFit="1" customWidth="1"/>
    <col min="13824" max="13824" width="12.75" customWidth="1"/>
    <col min="13825" max="13826" width="12.75" bestFit="1" customWidth="1"/>
    <col min="14055" max="14055" width="29.625" customWidth="1"/>
    <col min="14056" max="14057" width="12.75" bestFit="1" customWidth="1"/>
    <col min="14058" max="14069" width="12.625" customWidth="1"/>
    <col min="14070" max="14070" width="15.5" customWidth="1"/>
    <col min="14071" max="14071" width="12.625" customWidth="1"/>
    <col min="14072" max="14072" width="11.875" bestFit="1" customWidth="1"/>
    <col min="14073" max="14073" width="13.125" bestFit="1" customWidth="1"/>
    <col min="14074" max="14075" width="12.75" bestFit="1" customWidth="1"/>
    <col min="14076" max="14076" width="12.75" customWidth="1"/>
    <col min="14077" max="14077" width="12.75" bestFit="1" customWidth="1"/>
    <col min="14078" max="14078" width="13.125" bestFit="1" customWidth="1"/>
    <col min="14079" max="14079" width="12.75" bestFit="1" customWidth="1"/>
    <col min="14080" max="14080" width="12.75" customWidth="1"/>
    <col min="14081" max="14082" width="12.75" bestFit="1" customWidth="1"/>
    <col min="14311" max="14311" width="29.625" customWidth="1"/>
    <col min="14312" max="14313" width="12.75" bestFit="1" customWidth="1"/>
    <col min="14314" max="14325" width="12.625" customWidth="1"/>
    <col min="14326" max="14326" width="15.5" customWidth="1"/>
    <col min="14327" max="14327" width="12.625" customWidth="1"/>
    <col min="14328" max="14328" width="11.875" bestFit="1" customWidth="1"/>
    <col min="14329" max="14329" width="13.125" bestFit="1" customWidth="1"/>
    <col min="14330" max="14331" width="12.75" bestFit="1" customWidth="1"/>
    <col min="14332" max="14332" width="12.75" customWidth="1"/>
    <col min="14333" max="14333" width="12.75" bestFit="1" customWidth="1"/>
    <col min="14334" max="14334" width="13.125" bestFit="1" customWidth="1"/>
    <col min="14335" max="14335" width="12.75" bestFit="1" customWidth="1"/>
    <col min="14336" max="14336" width="12.75" customWidth="1"/>
    <col min="14337" max="14338" width="12.75" bestFit="1" customWidth="1"/>
    <col min="14567" max="14567" width="29.625" customWidth="1"/>
    <col min="14568" max="14569" width="12.75" bestFit="1" customWidth="1"/>
    <col min="14570" max="14581" width="12.625" customWidth="1"/>
    <col min="14582" max="14582" width="15.5" customWidth="1"/>
    <col min="14583" max="14583" width="12.625" customWidth="1"/>
    <col min="14584" max="14584" width="11.875" bestFit="1" customWidth="1"/>
    <col min="14585" max="14585" width="13.125" bestFit="1" customWidth="1"/>
    <col min="14586" max="14587" width="12.75" bestFit="1" customWidth="1"/>
    <col min="14588" max="14588" width="12.75" customWidth="1"/>
    <col min="14589" max="14589" width="12.75" bestFit="1" customWidth="1"/>
    <col min="14590" max="14590" width="13.125" bestFit="1" customWidth="1"/>
    <col min="14591" max="14591" width="12.75" bestFit="1" customWidth="1"/>
    <col min="14592" max="14592" width="12.75" customWidth="1"/>
    <col min="14593" max="14594" width="12.75" bestFit="1" customWidth="1"/>
    <col min="14823" max="14823" width="29.625" customWidth="1"/>
    <col min="14824" max="14825" width="12.75" bestFit="1" customWidth="1"/>
    <col min="14826" max="14837" width="12.625" customWidth="1"/>
    <col min="14838" max="14838" width="15.5" customWidth="1"/>
    <col min="14839" max="14839" width="12.625" customWidth="1"/>
    <col min="14840" max="14840" width="11.875" bestFit="1" customWidth="1"/>
    <col min="14841" max="14841" width="13.125" bestFit="1" customWidth="1"/>
    <col min="14842" max="14843" width="12.75" bestFit="1" customWidth="1"/>
    <col min="14844" max="14844" width="12.75" customWidth="1"/>
    <col min="14845" max="14845" width="12.75" bestFit="1" customWidth="1"/>
    <col min="14846" max="14846" width="13.125" bestFit="1" customWidth="1"/>
    <col min="14847" max="14847" width="12.75" bestFit="1" customWidth="1"/>
    <col min="14848" max="14848" width="12.75" customWidth="1"/>
    <col min="14849" max="14850" width="12.75" bestFit="1" customWidth="1"/>
    <col min="15079" max="15079" width="29.625" customWidth="1"/>
    <col min="15080" max="15081" width="12.75" bestFit="1" customWidth="1"/>
    <col min="15082" max="15093" width="12.625" customWidth="1"/>
    <col min="15094" max="15094" width="15.5" customWidth="1"/>
    <col min="15095" max="15095" width="12.625" customWidth="1"/>
    <col min="15096" max="15096" width="11.875" bestFit="1" customWidth="1"/>
    <col min="15097" max="15097" width="13.125" bestFit="1" customWidth="1"/>
    <col min="15098" max="15099" width="12.75" bestFit="1" customWidth="1"/>
    <col min="15100" max="15100" width="12.75" customWidth="1"/>
    <col min="15101" max="15101" width="12.75" bestFit="1" customWidth="1"/>
    <col min="15102" max="15102" width="13.125" bestFit="1" customWidth="1"/>
    <col min="15103" max="15103" width="12.75" bestFit="1" customWidth="1"/>
    <col min="15104" max="15104" width="12.75" customWidth="1"/>
    <col min="15105" max="15106" width="12.75" bestFit="1" customWidth="1"/>
    <col min="15335" max="15335" width="29.625" customWidth="1"/>
    <col min="15336" max="15337" width="12.75" bestFit="1" customWidth="1"/>
    <col min="15338" max="15349" width="12.625" customWidth="1"/>
    <col min="15350" max="15350" width="15.5" customWidth="1"/>
    <col min="15351" max="15351" width="12.625" customWidth="1"/>
    <col min="15352" max="15352" width="11.875" bestFit="1" customWidth="1"/>
    <col min="15353" max="15353" width="13.125" bestFit="1" customWidth="1"/>
    <col min="15354" max="15355" width="12.75" bestFit="1" customWidth="1"/>
    <col min="15356" max="15356" width="12.75" customWidth="1"/>
    <col min="15357" max="15357" width="12.75" bestFit="1" customWidth="1"/>
    <col min="15358" max="15358" width="13.125" bestFit="1" customWidth="1"/>
    <col min="15359" max="15359" width="12.75" bestFit="1" customWidth="1"/>
    <col min="15360" max="15360" width="12.75" customWidth="1"/>
    <col min="15361" max="15362" width="12.75" bestFit="1" customWidth="1"/>
    <col min="15591" max="15591" width="29.625" customWidth="1"/>
    <col min="15592" max="15593" width="12.75" bestFit="1" customWidth="1"/>
    <col min="15594" max="15605" width="12.625" customWidth="1"/>
    <col min="15606" max="15606" width="15.5" customWidth="1"/>
    <col min="15607" max="15607" width="12.625" customWidth="1"/>
    <col min="15608" max="15608" width="11.875" bestFit="1" customWidth="1"/>
    <col min="15609" max="15609" width="13.125" bestFit="1" customWidth="1"/>
    <col min="15610" max="15611" width="12.75" bestFit="1" customWidth="1"/>
    <col min="15612" max="15612" width="12.75" customWidth="1"/>
    <col min="15613" max="15613" width="12.75" bestFit="1" customWidth="1"/>
    <col min="15614" max="15614" width="13.125" bestFit="1" customWidth="1"/>
    <col min="15615" max="15615" width="12.75" bestFit="1" customWidth="1"/>
    <col min="15616" max="15616" width="12.75" customWidth="1"/>
    <col min="15617" max="15618" width="12.75" bestFit="1" customWidth="1"/>
    <col min="15847" max="15847" width="29.625" customWidth="1"/>
    <col min="15848" max="15849" width="12.75" bestFit="1" customWidth="1"/>
    <col min="15850" max="15861" width="12.625" customWidth="1"/>
    <col min="15862" max="15862" width="15.5" customWidth="1"/>
    <col min="15863" max="15863" width="12.625" customWidth="1"/>
    <col min="15864" max="15864" width="11.875" bestFit="1" customWidth="1"/>
    <col min="15865" max="15865" width="13.125" bestFit="1" customWidth="1"/>
    <col min="15866" max="15867" width="12.75" bestFit="1" customWidth="1"/>
    <col min="15868" max="15868" width="12.75" customWidth="1"/>
    <col min="15869" max="15869" width="12.75" bestFit="1" customWidth="1"/>
    <col min="15870" max="15870" width="13.125" bestFit="1" customWidth="1"/>
    <col min="15871" max="15871" width="12.75" bestFit="1" customWidth="1"/>
    <col min="15872" max="15872" width="12.75" customWidth="1"/>
    <col min="15873" max="15874" width="12.75" bestFit="1" customWidth="1"/>
    <col min="16103" max="16103" width="29.625" customWidth="1"/>
    <col min="16104" max="16105" width="12.75" bestFit="1" customWidth="1"/>
    <col min="16106" max="16117" width="12.625" customWidth="1"/>
    <col min="16118" max="16118" width="15.5" customWidth="1"/>
    <col min="16119" max="16119" width="12.625" customWidth="1"/>
    <col min="16120" max="16120" width="11.875" bestFit="1" customWidth="1"/>
    <col min="16121" max="16121" width="13.125" bestFit="1" customWidth="1"/>
    <col min="16122" max="16123" width="12.75" bestFit="1" customWidth="1"/>
    <col min="16124" max="16124" width="12.75" customWidth="1"/>
    <col min="16125" max="16125" width="12.75" bestFit="1" customWidth="1"/>
    <col min="16126" max="16126" width="13.125" bestFit="1" customWidth="1"/>
    <col min="16127" max="16127" width="12.75" bestFit="1" customWidth="1"/>
    <col min="16128" max="16128" width="12.75" customWidth="1"/>
    <col min="16129" max="16130" width="12.75" bestFit="1" customWidth="1"/>
  </cols>
  <sheetData>
    <row r="1" spans="1:6" x14ac:dyDescent="0.3">
      <c r="A1" s="10" t="s">
        <v>29</v>
      </c>
      <c r="B1" s="10" t="s">
        <v>30</v>
      </c>
      <c r="C1" s="10" t="s">
        <v>31</v>
      </c>
      <c r="D1" s="11" t="s">
        <v>84</v>
      </c>
      <c r="E1" s="11" t="s">
        <v>85</v>
      </c>
      <c r="F1" s="11" t="s">
        <v>86</v>
      </c>
    </row>
    <row r="2" spans="1:6" s="14" customFormat="1" x14ac:dyDescent="0.3">
      <c r="A2" s="12" t="s">
        <v>32</v>
      </c>
      <c r="B2" s="13">
        <v>384585000000</v>
      </c>
      <c r="C2" s="13">
        <v>387585000000</v>
      </c>
      <c r="D2" s="13">
        <v>371452495914</v>
      </c>
      <c r="E2" s="13">
        <v>14146389743</v>
      </c>
      <c r="F2" s="13">
        <f>D2+E2</f>
        <v>385598885657</v>
      </c>
    </row>
    <row r="3" spans="1:6" s="14" customFormat="1" x14ac:dyDescent="0.3">
      <c r="A3" s="9" t="s">
        <v>33</v>
      </c>
      <c r="B3" s="15">
        <v>103360000000</v>
      </c>
      <c r="C3" s="15">
        <v>106360000000</v>
      </c>
      <c r="D3" s="15">
        <v>95392064063</v>
      </c>
      <c r="E3" s="15">
        <v>9973619393</v>
      </c>
      <c r="F3" s="13">
        <f t="shared" ref="F3:F67" si="0">D3+E3</f>
        <v>105365683456</v>
      </c>
    </row>
    <row r="4" spans="1:6" s="14" customFormat="1" x14ac:dyDescent="0.3">
      <c r="A4" s="9" t="s">
        <v>25</v>
      </c>
      <c r="B4" s="21">
        <v>51644000000</v>
      </c>
      <c r="C4" s="15">
        <v>51644000000</v>
      </c>
      <c r="D4" s="15">
        <v>43740904493</v>
      </c>
      <c r="E4" s="15">
        <v>7170165453</v>
      </c>
      <c r="F4" s="13">
        <f t="shared" si="0"/>
        <v>50911069946</v>
      </c>
    </row>
    <row r="5" spans="1:6" s="14" customFormat="1" x14ac:dyDescent="0.3">
      <c r="A5" s="9" t="s">
        <v>34</v>
      </c>
      <c r="B5" s="15">
        <v>1030342000</v>
      </c>
      <c r="C5" s="15">
        <v>1030342000</v>
      </c>
      <c r="D5" s="15">
        <v>987145181</v>
      </c>
      <c r="E5" s="15">
        <v>43196819</v>
      </c>
      <c r="F5" s="13">
        <f t="shared" si="0"/>
        <v>1030342000</v>
      </c>
    </row>
    <row r="6" spans="1:6" s="14" customFormat="1" x14ac:dyDescent="0.3">
      <c r="A6" s="9" t="s">
        <v>35</v>
      </c>
      <c r="B6" s="15">
        <v>4050000</v>
      </c>
      <c r="C6" s="15">
        <v>4050000</v>
      </c>
      <c r="D6" s="15">
        <v>3191020</v>
      </c>
      <c r="E6" s="15">
        <v>0</v>
      </c>
      <c r="F6" s="13">
        <f t="shared" si="0"/>
        <v>3191020</v>
      </c>
    </row>
    <row r="7" spans="1:6" s="14" customFormat="1" x14ac:dyDescent="0.3">
      <c r="A7" s="9" t="s">
        <v>36</v>
      </c>
      <c r="B7" s="15">
        <v>7808194000</v>
      </c>
      <c r="C7" s="15">
        <v>7192444000</v>
      </c>
      <c r="D7" s="15">
        <v>4989140361</v>
      </c>
      <c r="E7" s="15">
        <v>1885505039</v>
      </c>
      <c r="F7" s="13">
        <f t="shared" si="0"/>
        <v>6874645400</v>
      </c>
    </row>
    <row r="8" spans="1:6" s="14" customFormat="1" x14ac:dyDescent="0.3">
      <c r="A8" s="9" t="s">
        <v>37</v>
      </c>
      <c r="B8" s="15">
        <v>502500000</v>
      </c>
      <c r="C8" s="15">
        <v>502500000</v>
      </c>
      <c r="D8" s="15">
        <v>428445320</v>
      </c>
      <c r="E8" s="15">
        <v>56473876</v>
      </c>
      <c r="F8" s="13">
        <f t="shared" si="0"/>
        <v>484919196</v>
      </c>
    </row>
    <row r="9" spans="1:6" s="14" customFormat="1" x14ac:dyDescent="0.3">
      <c r="A9" s="9" t="s">
        <v>38</v>
      </c>
      <c r="B9" s="15">
        <v>21000000</v>
      </c>
      <c r="C9" s="15">
        <v>21000000</v>
      </c>
      <c r="D9" s="15">
        <v>15498380</v>
      </c>
      <c r="E9" s="15">
        <v>2756280</v>
      </c>
      <c r="F9" s="13">
        <f t="shared" si="0"/>
        <v>18254660</v>
      </c>
    </row>
    <row r="10" spans="1:6" s="14" customFormat="1" x14ac:dyDescent="0.3">
      <c r="A10" s="9" t="s">
        <v>39</v>
      </c>
      <c r="B10" s="15">
        <v>41000000</v>
      </c>
      <c r="C10" s="15">
        <v>41000000</v>
      </c>
      <c r="D10" s="15">
        <v>38088500</v>
      </c>
      <c r="E10" s="15">
        <v>0</v>
      </c>
      <c r="F10" s="13">
        <f t="shared" si="0"/>
        <v>38088500</v>
      </c>
    </row>
    <row r="11" spans="1:6" s="14" customFormat="1" x14ac:dyDescent="0.3">
      <c r="A11" s="9" t="s">
        <v>40</v>
      </c>
      <c r="B11" s="15">
        <v>1230000000</v>
      </c>
      <c r="C11" s="15">
        <v>1186000000</v>
      </c>
      <c r="D11" s="15">
        <v>976885794</v>
      </c>
      <c r="E11" s="15">
        <v>165301106</v>
      </c>
      <c r="F11" s="13">
        <f t="shared" si="0"/>
        <v>1142186900</v>
      </c>
    </row>
    <row r="12" spans="1:6" s="14" customFormat="1" x14ac:dyDescent="0.3">
      <c r="A12" s="9" t="s">
        <v>41</v>
      </c>
      <c r="B12" s="15">
        <v>10800000</v>
      </c>
      <c r="C12" s="15">
        <v>10800000</v>
      </c>
      <c r="D12" s="15">
        <v>0</v>
      </c>
      <c r="E12" s="15">
        <v>10800000</v>
      </c>
      <c r="F12" s="13">
        <f t="shared" si="0"/>
        <v>10800000</v>
      </c>
    </row>
    <row r="13" spans="1:6" s="14" customFormat="1" x14ac:dyDescent="0.3">
      <c r="A13" s="9" t="s">
        <v>42</v>
      </c>
      <c r="B13" s="15">
        <v>2800000000</v>
      </c>
      <c r="C13" s="15">
        <v>3164000000</v>
      </c>
      <c r="D13" s="15">
        <v>881142256</v>
      </c>
      <c r="E13" s="15">
        <v>2207697744</v>
      </c>
      <c r="F13" s="13">
        <f t="shared" si="0"/>
        <v>3088840000</v>
      </c>
    </row>
    <row r="14" spans="1:6" s="14" customFormat="1" x14ac:dyDescent="0.3">
      <c r="A14" s="9" t="s">
        <v>43</v>
      </c>
      <c r="B14" s="15">
        <v>36625000</v>
      </c>
      <c r="C14" s="15">
        <v>122375000</v>
      </c>
      <c r="D14" s="15">
        <v>101875243</v>
      </c>
      <c r="E14" s="15">
        <v>17261363</v>
      </c>
      <c r="F14" s="13">
        <f t="shared" si="0"/>
        <v>119136606</v>
      </c>
    </row>
    <row r="15" spans="1:6" s="14" customFormat="1" x14ac:dyDescent="0.3">
      <c r="A15" s="9" t="s">
        <v>44</v>
      </c>
      <c r="B15" s="15">
        <v>131503000</v>
      </c>
      <c r="C15" s="15">
        <v>131503000</v>
      </c>
      <c r="D15" s="15">
        <v>118624524</v>
      </c>
      <c r="E15" s="15">
        <v>11179627</v>
      </c>
      <c r="F15" s="13">
        <f t="shared" si="0"/>
        <v>129804151</v>
      </c>
    </row>
    <row r="16" spans="1:6" s="14" customFormat="1" x14ac:dyDescent="0.3">
      <c r="A16" s="9" t="s">
        <v>45</v>
      </c>
      <c r="B16" s="15">
        <v>48494000</v>
      </c>
      <c r="C16" s="15">
        <v>48494000</v>
      </c>
      <c r="D16" s="15">
        <v>36045703</v>
      </c>
      <c r="E16" s="15">
        <v>8173390</v>
      </c>
      <c r="F16" s="13">
        <f t="shared" si="0"/>
        <v>44219093</v>
      </c>
    </row>
    <row r="17" spans="1:6" s="14" customFormat="1" x14ac:dyDescent="0.3">
      <c r="A17" s="9" t="s">
        <v>61</v>
      </c>
      <c r="B17" s="15">
        <v>0</v>
      </c>
      <c r="C17" s="15">
        <v>210000000</v>
      </c>
      <c r="D17" s="15">
        <v>0</v>
      </c>
      <c r="E17" s="15">
        <v>82550000</v>
      </c>
      <c r="F17" s="13">
        <v>0</v>
      </c>
    </row>
    <row r="18" spans="1:6" s="14" customFormat="1" x14ac:dyDescent="0.3">
      <c r="A18" s="19" t="s">
        <v>46</v>
      </c>
      <c r="B18" s="20">
        <v>1686000000</v>
      </c>
      <c r="C18" s="20">
        <v>1686000000</v>
      </c>
      <c r="D18" s="15">
        <v>1670000000</v>
      </c>
      <c r="E18" s="20">
        <v>2000000</v>
      </c>
      <c r="F18" s="13">
        <f t="shared" si="0"/>
        <v>1672000000</v>
      </c>
    </row>
    <row r="19" spans="1:6" s="14" customFormat="1" x14ac:dyDescent="0.3">
      <c r="A19" s="9" t="s">
        <v>47</v>
      </c>
      <c r="B19" s="15">
        <v>35804000000</v>
      </c>
      <c r="C19" s="15">
        <v>35804000000</v>
      </c>
      <c r="D19" s="15">
        <v>33035265952</v>
      </c>
      <c r="E19" s="15">
        <v>2545694048</v>
      </c>
      <c r="F19" s="13">
        <f t="shared" si="0"/>
        <v>35580960000</v>
      </c>
    </row>
    <row r="20" spans="1:6" s="14" customFormat="1" x14ac:dyDescent="0.3">
      <c r="A20" s="9" t="s">
        <v>48</v>
      </c>
      <c r="B20" s="15">
        <v>191492000</v>
      </c>
      <c r="C20" s="15">
        <v>191492000</v>
      </c>
      <c r="D20" s="15">
        <v>83901779</v>
      </c>
      <c r="E20" s="15">
        <v>107590221</v>
      </c>
      <c r="F20" s="13">
        <f t="shared" si="0"/>
        <v>191492000</v>
      </c>
    </row>
    <row r="21" spans="1:6" s="14" customFormat="1" x14ac:dyDescent="0.3">
      <c r="A21" s="9" t="s">
        <v>49</v>
      </c>
      <c r="B21" s="15">
        <v>19000000</v>
      </c>
      <c r="C21" s="15">
        <v>19000000</v>
      </c>
      <c r="D21" s="15">
        <v>14400000</v>
      </c>
      <c r="E21" s="15">
        <v>4510000</v>
      </c>
      <c r="F21" s="13">
        <f t="shared" si="0"/>
        <v>18910000</v>
      </c>
    </row>
    <row r="22" spans="1:6" s="14" customFormat="1" x14ac:dyDescent="0.3">
      <c r="A22" s="9" t="s">
        <v>50</v>
      </c>
      <c r="B22" s="15">
        <v>279000000</v>
      </c>
      <c r="C22" s="15">
        <v>279000000</v>
      </c>
      <c r="D22" s="15">
        <v>258904480</v>
      </c>
      <c r="E22" s="15">
        <v>19475940</v>
      </c>
      <c r="F22" s="13">
        <f t="shared" si="0"/>
        <v>278380420</v>
      </c>
    </row>
    <row r="23" spans="1:6" s="14" customFormat="1" x14ac:dyDescent="0.3">
      <c r="A23" s="9" t="s">
        <v>26</v>
      </c>
      <c r="B23" s="21">
        <v>32629000000</v>
      </c>
      <c r="C23" s="15">
        <v>32629000000</v>
      </c>
      <c r="D23" s="15">
        <v>29564159570</v>
      </c>
      <c r="E23" s="15">
        <v>2803453940</v>
      </c>
      <c r="F23" s="13">
        <f t="shared" si="0"/>
        <v>32367613510</v>
      </c>
    </row>
    <row r="24" spans="1:6" s="14" customFormat="1" x14ac:dyDescent="0.3">
      <c r="A24" s="9" t="s">
        <v>34</v>
      </c>
      <c r="B24" s="15">
        <v>910879000</v>
      </c>
      <c r="C24" s="15">
        <v>910879000</v>
      </c>
      <c r="D24" s="15">
        <v>280067259</v>
      </c>
      <c r="E24" s="15">
        <v>630811741</v>
      </c>
      <c r="F24" s="13">
        <f t="shared" si="0"/>
        <v>910879000</v>
      </c>
    </row>
    <row r="25" spans="1:6" s="14" customFormat="1" x14ac:dyDescent="0.3">
      <c r="A25" s="9" t="s">
        <v>35</v>
      </c>
      <c r="B25" s="15">
        <v>9600000</v>
      </c>
      <c r="C25" s="15">
        <v>9600000</v>
      </c>
      <c r="D25" s="15">
        <v>8823570</v>
      </c>
      <c r="E25" s="15">
        <v>0</v>
      </c>
      <c r="F25" s="13">
        <f t="shared" si="0"/>
        <v>8823570</v>
      </c>
    </row>
    <row r="26" spans="1:6" s="14" customFormat="1" x14ac:dyDescent="0.3">
      <c r="A26" s="9" t="s">
        <v>36</v>
      </c>
      <c r="B26" s="15">
        <v>3828941000</v>
      </c>
      <c r="C26" s="15">
        <v>3783941000</v>
      </c>
      <c r="D26" s="15">
        <v>2669081282</v>
      </c>
      <c r="E26" s="15">
        <v>1028601905</v>
      </c>
      <c r="F26" s="13">
        <f t="shared" si="0"/>
        <v>3697683187</v>
      </c>
    </row>
    <row r="27" spans="1:6" s="14" customFormat="1" x14ac:dyDescent="0.3">
      <c r="A27" s="9" t="s">
        <v>37</v>
      </c>
      <c r="B27" s="15">
        <v>79500000</v>
      </c>
      <c r="C27" s="15">
        <v>79500000</v>
      </c>
      <c r="D27" s="15">
        <v>69622800</v>
      </c>
      <c r="E27" s="15">
        <v>6743570</v>
      </c>
      <c r="F27" s="13">
        <f t="shared" si="0"/>
        <v>76366370</v>
      </c>
    </row>
    <row r="28" spans="1:6" s="14" customFormat="1" x14ac:dyDescent="0.3">
      <c r="A28" s="9" t="s">
        <v>51</v>
      </c>
      <c r="B28" s="15">
        <v>1500000</v>
      </c>
      <c r="C28" s="15">
        <v>1500000</v>
      </c>
      <c r="D28" s="15">
        <v>1485550</v>
      </c>
      <c r="E28" s="15">
        <v>0</v>
      </c>
      <c r="F28" s="13">
        <f t="shared" si="0"/>
        <v>1485550</v>
      </c>
    </row>
    <row r="29" spans="1:6" s="14" customFormat="1" x14ac:dyDescent="0.3">
      <c r="A29" s="9" t="s">
        <v>52</v>
      </c>
      <c r="B29" s="15">
        <v>25200000</v>
      </c>
      <c r="C29" s="15">
        <v>25200000</v>
      </c>
      <c r="D29" s="15">
        <v>25200000</v>
      </c>
      <c r="E29" s="15">
        <v>0</v>
      </c>
      <c r="F29" s="13">
        <f t="shared" si="0"/>
        <v>25200000</v>
      </c>
    </row>
    <row r="30" spans="1:6" s="14" customFormat="1" x14ac:dyDescent="0.3">
      <c r="A30" s="9" t="s">
        <v>39</v>
      </c>
      <c r="B30" s="15">
        <v>30000000</v>
      </c>
      <c r="C30" s="15">
        <v>15000000</v>
      </c>
      <c r="D30" s="15">
        <v>12096160</v>
      </c>
      <c r="E30" s="15">
        <v>2835360</v>
      </c>
      <c r="F30" s="13">
        <f t="shared" si="0"/>
        <v>14931520</v>
      </c>
    </row>
    <row r="31" spans="1:6" s="14" customFormat="1" x14ac:dyDescent="0.3">
      <c r="A31" s="9" t="s">
        <v>53</v>
      </c>
      <c r="B31" s="15">
        <v>21000000</v>
      </c>
      <c r="C31" s="15">
        <v>21000000</v>
      </c>
      <c r="D31" s="15">
        <v>19369650</v>
      </c>
      <c r="E31" s="15">
        <v>1625190</v>
      </c>
      <c r="F31" s="13">
        <f t="shared" si="0"/>
        <v>20994840</v>
      </c>
    </row>
    <row r="32" spans="1:6" s="14" customFormat="1" x14ac:dyDescent="0.3">
      <c r="A32" s="9" t="s">
        <v>40</v>
      </c>
      <c r="B32" s="15">
        <v>130000000</v>
      </c>
      <c r="C32" s="15">
        <v>130000000</v>
      </c>
      <c r="D32" s="15">
        <v>114611790</v>
      </c>
      <c r="E32" s="15">
        <v>15211040</v>
      </c>
      <c r="F32" s="13">
        <f t="shared" si="0"/>
        <v>129822830</v>
      </c>
    </row>
    <row r="33" spans="1:6" s="14" customFormat="1" x14ac:dyDescent="0.3">
      <c r="A33" s="9" t="s">
        <v>41</v>
      </c>
      <c r="B33" s="15">
        <v>10000000</v>
      </c>
      <c r="C33" s="15">
        <v>10000000</v>
      </c>
      <c r="D33" s="15">
        <v>0</v>
      </c>
      <c r="E33" s="15">
        <v>10000000</v>
      </c>
      <c r="F33" s="13">
        <f t="shared" si="0"/>
        <v>10000000</v>
      </c>
    </row>
    <row r="34" spans="1:6" s="14" customFormat="1" x14ac:dyDescent="0.3">
      <c r="A34" s="9" t="s">
        <v>42</v>
      </c>
      <c r="B34" s="15">
        <v>600000000</v>
      </c>
      <c r="C34" s="15">
        <v>600000000</v>
      </c>
      <c r="D34" s="15">
        <v>440087052</v>
      </c>
      <c r="E34" s="15">
        <v>132583317</v>
      </c>
      <c r="F34" s="13">
        <f t="shared" si="0"/>
        <v>572670369</v>
      </c>
    </row>
    <row r="35" spans="1:6" s="14" customFormat="1" x14ac:dyDescent="0.3">
      <c r="A35" s="9" t="s">
        <v>43</v>
      </c>
      <c r="B35" s="15">
        <v>6891000</v>
      </c>
      <c r="C35" s="15">
        <v>66891000</v>
      </c>
      <c r="D35" s="15">
        <v>45178933</v>
      </c>
      <c r="E35" s="15">
        <v>17464800</v>
      </c>
      <c r="F35" s="13">
        <f t="shared" si="0"/>
        <v>62643733</v>
      </c>
    </row>
    <row r="36" spans="1:6" s="14" customFormat="1" x14ac:dyDescent="0.3">
      <c r="A36" s="9" t="s">
        <v>44</v>
      </c>
      <c r="B36" s="15">
        <v>8903000</v>
      </c>
      <c r="C36" s="15">
        <v>8903000</v>
      </c>
      <c r="D36" s="15">
        <v>4313818</v>
      </c>
      <c r="E36" s="15">
        <v>2030647</v>
      </c>
      <c r="F36" s="13">
        <f t="shared" si="0"/>
        <v>6344465</v>
      </c>
    </row>
    <row r="37" spans="1:6" s="14" customFormat="1" x14ac:dyDescent="0.3">
      <c r="A37" s="9" t="s">
        <v>45</v>
      </c>
      <c r="B37" s="15">
        <v>11301000</v>
      </c>
      <c r="C37" s="15">
        <v>11301000</v>
      </c>
      <c r="D37" s="15">
        <v>7188976</v>
      </c>
      <c r="E37" s="15">
        <v>4007780</v>
      </c>
      <c r="F37" s="13">
        <f t="shared" si="0"/>
        <v>11196756</v>
      </c>
    </row>
    <row r="38" spans="1:6" s="14" customFormat="1" x14ac:dyDescent="0.3">
      <c r="A38" s="9" t="s">
        <v>46</v>
      </c>
      <c r="B38" s="15">
        <v>64000000</v>
      </c>
      <c r="C38" s="15">
        <v>64000000</v>
      </c>
      <c r="D38" s="15">
        <v>64000000</v>
      </c>
      <c r="E38" s="15">
        <v>0</v>
      </c>
      <c r="F38" s="13">
        <f t="shared" si="0"/>
        <v>64000000</v>
      </c>
    </row>
    <row r="39" spans="1:6" s="14" customFormat="1" x14ac:dyDescent="0.3">
      <c r="A39" s="9" t="s">
        <v>47</v>
      </c>
      <c r="B39" s="15">
        <v>25756000000</v>
      </c>
      <c r="C39" s="15">
        <v>25756000000</v>
      </c>
      <c r="D39" s="15">
        <v>24831562200</v>
      </c>
      <c r="E39" s="15">
        <v>804800000</v>
      </c>
      <c r="F39" s="13">
        <f t="shared" si="0"/>
        <v>25636362200</v>
      </c>
    </row>
    <row r="40" spans="1:6" s="14" customFormat="1" x14ac:dyDescent="0.3">
      <c r="A40" s="9" t="s">
        <v>54</v>
      </c>
      <c r="B40" s="15">
        <v>742000000</v>
      </c>
      <c r="C40" s="15">
        <v>742000000</v>
      </c>
      <c r="D40" s="15">
        <v>742000000</v>
      </c>
      <c r="E40" s="15">
        <v>0</v>
      </c>
      <c r="F40" s="13">
        <f t="shared" si="0"/>
        <v>742000000</v>
      </c>
    </row>
    <row r="41" spans="1:6" s="14" customFormat="1" x14ac:dyDescent="0.3">
      <c r="A41" s="9" t="s">
        <v>48</v>
      </c>
      <c r="B41" s="15">
        <v>169285000</v>
      </c>
      <c r="C41" s="15">
        <v>169285000</v>
      </c>
      <c r="D41" s="15">
        <v>25975750</v>
      </c>
      <c r="E41" s="15">
        <v>143309250</v>
      </c>
      <c r="F41" s="13">
        <f t="shared" si="0"/>
        <v>169285000</v>
      </c>
    </row>
    <row r="42" spans="1:6" s="14" customFormat="1" x14ac:dyDescent="0.3">
      <c r="A42" s="9" t="s">
        <v>49</v>
      </c>
      <c r="B42" s="15">
        <v>153000000</v>
      </c>
      <c r="C42" s="15">
        <v>153000000</v>
      </c>
      <c r="D42" s="15">
        <v>152097670</v>
      </c>
      <c r="E42" s="15">
        <v>0</v>
      </c>
      <c r="F42" s="13">
        <f t="shared" si="0"/>
        <v>152097670</v>
      </c>
    </row>
    <row r="43" spans="1:6" s="14" customFormat="1" x14ac:dyDescent="0.3">
      <c r="A43" s="9" t="s">
        <v>50</v>
      </c>
      <c r="B43" s="15">
        <v>71000000</v>
      </c>
      <c r="C43" s="15">
        <v>71000000</v>
      </c>
      <c r="D43" s="15">
        <v>51397110</v>
      </c>
      <c r="E43" s="15">
        <v>3429340</v>
      </c>
      <c r="F43" s="13">
        <f t="shared" si="0"/>
        <v>54826450</v>
      </c>
    </row>
    <row r="44" spans="1:6" s="14" customFormat="1" x14ac:dyDescent="0.3">
      <c r="A44" s="9" t="s">
        <v>27</v>
      </c>
      <c r="B44" s="21">
        <v>18000000000</v>
      </c>
      <c r="C44" s="15">
        <v>21000000000</v>
      </c>
      <c r="D44" s="15">
        <v>21000000000</v>
      </c>
      <c r="E44" s="15">
        <v>0</v>
      </c>
      <c r="F44" s="13">
        <f t="shared" si="0"/>
        <v>21000000000</v>
      </c>
    </row>
    <row r="45" spans="1:6" s="14" customFormat="1" x14ac:dyDescent="0.3">
      <c r="A45" s="9" t="s">
        <v>55</v>
      </c>
      <c r="B45" s="15">
        <v>18000000000</v>
      </c>
      <c r="C45" s="15">
        <v>21000000000</v>
      </c>
      <c r="D45" s="15">
        <v>21000000000</v>
      </c>
      <c r="E45" s="15">
        <v>0</v>
      </c>
      <c r="F45" s="13">
        <f t="shared" si="0"/>
        <v>21000000000</v>
      </c>
    </row>
    <row r="46" spans="1:6" s="14" customFormat="1" x14ac:dyDescent="0.3">
      <c r="A46" s="9" t="s">
        <v>28</v>
      </c>
      <c r="B46" s="21">
        <v>1087000000</v>
      </c>
      <c r="C46" s="15">
        <v>1087000000</v>
      </c>
      <c r="D46" s="15">
        <v>1087000000</v>
      </c>
      <c r="E46" s="15">
        <v>0</v>
      </c>
      <c r="F46" s="13">
        <f t="shared" si="0"/>
        <v>1087000000</v>
      </c>
    </row>
    <row r="47" spans="1:6" s="14" customFormat="1" x14ac:dyDescent="0.3">
      <c r="A47" s="9" t="s">
        <v>47</v>
      </c>
      <c r="B47" s="15">
        <v>1087000000</v>
      </c>
      <c r="C47" s="15">
        <v>1087000000</v>
      </c>
      <c r="D47" s="15">
        <v>1087000000</v>
      </c>
      <c r="E47" s="15">
        <v>0</v>
      </c>
      <c r="F47" s="13">
        <f t="shared" si="0"/>
        <v>1087000000</v>
      </c>
    </row>
    <row r="48" spans="1:6" s="14" customFormat="1" x14ac:dyDescent="0.3">
      <c r="A48" s="9" t="s">
        <v>56</v>
      </c>
      <c r="B48" s="15">
        <v>10377000000</v>
      </c>
      <c r="C48" s="15">
        <v>10377000000</v>
      </c>
      <c r="D48" s="15">
        <v>10188975086</v>
      </c>
      <c r="E48" s="15">
        <v>169413418</v>
      </c>
      <c r="F48" s="13">
        <f t="shared" si="0"/>
        <v>10358388504</v>
      </c>
    </row>
    <row r="49" spans="1:6" s="14" customFormat="1" x14ac:dyDescent="0.3">
      <c r="A49" s="9" t="s">
        <v>57</v>
      </c>
      <c r="B49" s="21">
        <v>3294000000</v>
      </c>
      <c r="C49" s="15">
        <v>3294000000</v>
      </c>
      <c r="D49" s="15">
        <v>3105975086</v>
      </c>
      <c r="E49" s="15">
        <v>169413418</v>
      </c>
      <c r="F49" s="13">
        <f t="shared" si="0"/>
        <v>3275388504</v>
      </c>
    </row>
    <row r="50" spans="1:6" s="14" customFormat="1" x14ac:dyDescent="0.3">
      <c r="A50" s="9" t="s">
        <v>36</v>
      </c>
      <c r="B50" s="15">
        <v>247993000</v>
      </c>
      <c r="C50" s="15">
        <v>244993000</v>
      </c>
      <c r="D50" s="15">
        <v>137736156</v>
      </c>
      <c r="E50" s="15">
        <v>89580018</v>
      </c>
      <c r="F50" s="13">
        <f t="shared" si="0"/>
        <v>227316174</v>
      </c>
    </row>
    <row r="51" spans="1:6" s="14" customFormat="1" x14ac:dyDescent="0.3">
      <c r="A51" s="9" t="s">
        <v>42</v>
      </c>
      <c r="B51" s="15">
        <v>19000000</v>
      </c>
      <c r="C51" s="15">
        <v>19000000</v>
      </c>
      <c r="D51" s="15">
        <v>0</v>
      </c>
      <c r="E51" s="15">
        <v>18700000</v>
      </c>
      <c r="F51" s="13">
        <f t="shared" si="0"/>
        <v>18700000</v>
      </c>
    </row>
    <row r="52" spans="1:6" s="14" customFormat="1" x14ac:dyDescent="0.3">
      <c r="A52" s="9" t="s">
        <v>43</v>
      </c>
      <c r="B52" s="15">
        <v>1005000</v>
      </c>
      <c r="C52" s="15">
        <v>4005000</v>
      </c>
      <c r="D52" s="15">
        <v>3139930</v>
      </c>
      <c r="E52" s="15">
        <v>640000</v>
      </c>
      <c r="F52" s="13">
        <f t="shared" si="0"/>
        <v>3779930</v>
      </c>
    </row>
    <row r="53" spans="1:6" s="14" customFormat="1" x14ac:dyDescent="0.3">
      <c r="A53" s="9" t="s">
        <v>45</v>
      </c>
      <c r="B53" s="15">
        <v>1002000</v>
      </c>
      <c r="C53" s="15">
        <v>1002000</v>
      </c>
      <c r="D53" s="15">
        <v>129000</v>
      </c>
      <c r="E53" s="15">
        <v>493400</v>
      </c>
      <c r="F53" s="13">
        <f t="shared" si="0"/>
        <v>622400</v>
      </c>
    </row>
    <row r="54" spans="1:6" s="14" customFormat="1" x14ac:dyDescent="0.3">
      <c r="A54" s="9" t="s">
        <v>47</v>
      </c>
      <c r="B54" s="15">
        <v>3025000000</v>
      </c>
      <c r="C54" s="15">
        <v>3025000000</v>
      </c>
      <c r="D54" s="15">
        <v>2964970000</v>
      </c>
      <c r="E54" s="15">
        <v>60000000</v>
      </c>
      <c r="F54" s="13">
        <f t="shared" si="0"/>
        <v>3024970000</v>
      </c>
    </row>
    <row r="55" spans="1:6" s="14" customFormat="1" x14ac:dyDescent="0.3">
      <c r="A55" s="9" t="s">
        <v>58</v>
      </c>
      <c r="B55" s="21">
        <v>7083000000</v>
      </c>
      <c r="C55" s="15">
        <v>7083000000</v>
      </c>
      <c r="D55" s="15">
        <v>7083000000</v>
      </c>
      <c r="E55" s="15">
        <v>0</v>
      </c>
      <c r="F55" s="13">
        <f t="shared" si="0"/>
        <v>7083000000</v>
      </c>
    </row>
    <row r="56" spans="1:6" s="14" customFormat="1" x14ac:dyDescent="0.3">
      <c r="A56" s="9" t="s">
        <v>47</v>
      </c>
      <c r="B56" s="15">
        <v>5422000000</v>
      </c>
      <c r="C56" s="15">
        <v>5422000000</v>
      </c>
      <c r="D56" s="15">
        <v>5422000000</v>
      </c>
      <c r="E56" s="15">
        <v>0</v>
      </c>
      <c r="F56" s="13">
        <f t="shared" si="0"/>
        <v>5422000000</v>
      </c>
    </row>
    <row r="57" spans="1:6" s="14" customFormat="1" x14ac:dyDescent="0.3">
      <c r="A57" s="9" t="s">
        <v>59</v>
      </c>
      <c r="B57" s="15">
        <v>1661000000</v>
      </c>
      <c r="C57" s="15">
        <v>1661000000</v>
      </c>
      <c r="D57" s="15">
        <v>1661000000</v>
      </c>
      <c r="E57" s="15">
        <v>0</v>
      </c>
      <c r="F57" s="13">
        <f t="shared" si="0"/>
        <v>1661000000</v>
      </c>
    </row>
    <row r="58" spans="1:6" s="14" customFormat="1" x14ac:dyDescent="0.3">
      <c r="A58" s="9" t="s">
        <v>60</v>
      </c>
      <c r="B58" s="15">
        <v>270848000000</v>
      </c>
      <c r="C58" s="15">
        <v>270848000000</v>
      </c>
      <c r="D58" s="15">
        <v>265871456765</v>
      </c>
      <c r="E58" s="15">
        <v>4003356932</v>
      </c>
      <c r="F58" s="13">
        <f t="shared" si="0"/>
        <v>269874813697</v>
      </c>
    </row>
    <row r="59" spans="1:6" s="14" customFormat="1" x14ac:dyDescent="0.3">
      <c r="A59" s="9" t="s">
        <v>89</v>
      </c>
      <c r="B59" s="21">
        <v>22055000000</v>
      </c>
      <c r="C59" s="15">
        <v>22055000000</v>
      </c>
      <c r="D59" s="15">
        <v>19125535919</v>
      </c>
      <c r="E59" s="15">
        <v>2223468856</v>
      </c>
      <c r="F59" s="13">
        <f t="shared" si="0"/>
        <v>21349004775</v>
      </c>
    </row>
    <row r="60" spans="1:6" s="14" customFormat="1" x14ac:dyDescent="0.3">
      <c r="A60" s="9" t="s">
        <v>34</v>
      </c>
      <c r="B60" s="15">
        <v>646632000</v>
      </c>
      <c r="C60" s="15">
        <v>646632000</v>
      </c>
      <c r="D60" s="15">
        <v>641677930</v>
      </c>
      <c r="E60" s="15">
        <v>4954070</v>
      </c>
      <c r="F60" s="13">
        <f t="shared" si="0"/>
        <v>646632000</v>
      </c>
    </row>
    <row r="61" spans="1:6" s="14" customFormat="1" x14ac:dyDescent="0.3">
      <c r="A61" s="9" t="s">
        <v>36</v>
      </c>
      <c r="B61" s="15">
        <v>3216255000</v>
      </c>
      <c r="C61" s="15">
        <v>3671255000</v>
      </c>
      <c r="D61" s="15">
        <v>2543809836</v>
      </c>
      <c r="E61" s="15">
        <v>1017303327</v>
      </c>
      <c r="F61" s="13">
        <f t="shared" si="0"/>
        <v>3561113163</v>
      </c>
    </row>
    <row r="62" spans="1:6" s="14" customFormat="1" x14ac:dyDescent="0.3">
      <c r="A62" s="9" t="s">
        <v>37</v>
      </c>
      <c r="B62" s="15">
        <v>18639000</v>
      </c>
      <c r="C62" s="15">
        <v>18639000</v>
      </c>
      <c r="D62" s="15">
        <v>13835845</v>
      </c>
      <c r="E62" s="15">
        <v>2259800</v>
      </c>
      <c r="F62" s="13">
        <f t="shared" si="0"/>
        <v>16095645</v>
      </c>
    </row>
    <row r="63" spans="1:6" s="14" customFormat="1" x14ac:dyDescent="0.3">
      <c r="A63" s="9" t="s">
        <v>39</v>
      </c>
      <c r="B63" s="15">
        <v>1077800000</v>
      </c>
      <c r="C63" s="15">
        <v>1077800000</v>
      </c>
      <c r="D63" s="15">
        <v>1000102630</v>
      </c>
      <c r="E63" s="15">
        <v>75494580</v>
      </c>
      <c r="F63" s="13">
        <f t="shared" si="0"/>
        <v>1075597210</v>
      </c>
    </row>
    <row r="64" spans="1:6" s="14" customFormat="1" x14ac:dyDescent="0.3">
      <c r="A64" s="9" t="s">
        <v>40</v>
      </c>
      <c r="B64" s="15">
        <v>300000000</v>
      </c>
      <c r="C64" s="15">
        <v>70000000</v>
      </c>
      <c r="D64" s="15">
        <v>43169410</v>
      </c>
      <c r="E64" s="15">
        <v>6001500</v>
      </c>
      <c r="F64" s="13">
        <f t="shared" si="0"/>
        <v>49170910</v>
      </c>
    </row>
    <row r="65" spans="1:6" s="14" customFormat="1" x14ac:dyDescent="0.3">
      <c r="A65" s="9" t="s">
        <v>41</v>
      </c>
      <c r="B65" s="15">
        <v>9600000</v>
      </c>
      <c r="C65" s="15">
        <v>9600000</v>
      </c>
      <c r="D65" s="15">
        <v>0</v>
      </c>
      <c r="E65" s="15">
        <v>9600000</v>
      </c>
      <c r="F65" s="13">
        <f t="shared" si="0"/>
        <v>9600000</v>
      </c>
    </row>
    <row r="66" spans="1:6" s="14" customFormat="1" x14ac:dyDescent="0.3">
      <c r="A66" s="19" t="s">
        <v>42</v>
      </c>
      <c r="B66" s="20">
        <v>700000000</v>
      </c>
      <c r="C66" s="20">
        <v>158000000</v>
      </c>
      <c r="D66" s="20">
        <v>57867990</v>
      </c>
      <c r="E66" s="20">
        <v>99289330</v>
      </c>
      <c r="F66" s="13">
        <f t="shared" si="0"/>
        <v>157157320</v>
      </c>
    </row>
    <row r="67" spans="1:6" s="14" customFormat="1" x14ac:dyDescent="0.3">
      <c r="A67" s="9" t="s">
        <v>43</v>
      </c>
      <c r="B67" s="15">
        <v>15750000</v>
      </c>
      <c r="C67" s="15">
        <v>48750000</v>
      </c>
      <c r="D67" s="15">
        <v>42447298</v>
      </c>
      <c r="E67" s="15">
        <v>5179050</v>
      </c>
      <c r="F67" s="13">
        <f t="shared" si="0"/>
        <v>47626348</v>
      </c>
    </row>
    <row r="68" spans="1:6" s="14" customFormat="1" x14ac:dyDescent="0.3">
      <c r="A68" s="9" t="s">
        <v>44</v>
      </c>
      <c r="B68" s="15">
        <v>24730000</v>
      </c>
      <c r="C68" s="15">
        <v>24730000</v>
      </c>
      <c r="D68" s="15">
        <v>17238443</v>
      </c>
      <c r="E68" s="15">
        <v>5323410</v>
      </c>
      <c r="F68" s="13">
        <f t="shared" ref="F68:F131" si="1">D68+E68</f>
        <v>22561853</v>
      </c>
    </row>
    <row r="69" spans="1:6" s="14" customFormat="1" x14ac:dyDescent="0.3">
      <c r="A69" s="9" t="s">
        <v>45</v>
      </c>
      <c r="B69" s="15">
        <v>22602000</v>
      </c>
      <c r="C69" s="15">
        <v>22602000</v>
      </c>
      <c r="D69" s="15">
        <v>16781598</v>
      </c>
      <c r="E69" s="15">
        <v>4638405</v>
      </c>
      <c r="F69" s="13">
        <f t="shared" si="1"/>
        <v>21420003</v>
      </c>
    </row>
    <row r="70" spans="1:6" s="14" customFormat="1" x14ac:dyDescent="0.3">
      <c r="A70" s="9" t="s">
        <v>61</v>
      </c>
      <c r="B70" s="15">
        <v>930340000</v>
      </c>
      <c r="C70" s="15">
        <v>1214340000</v>
      </c>
      <c r="D70" s="15">
        <v>783940000</v>
      </c>
      <c r="E70" s="15">
        <v>414690000</v>
      </c>
      <c r="F70" s="13">
        <f t="shared" si="1"/>
        <v>1198630000</v>
      </c>
    </row>
    <row r="71" spans="1:6" s="14" customFormat="1" x14ac:dyDescent="0.3">
      <c r="A71" s="9" t="s">
        <v>62</v>
      </c>
      <c r="B71" s="15">
        <v>10135000000</v>
      </c>
      <c r="C71" s="15">
        <v>10135000000</v>
      </c>
      <c r="D71" s="15">
        <v>9281281249</v>
      </c>
      <c r="E71" s="15">
        <v>348332104</v>
      </c>
      <c r="F71" s="13">
        <f t="shared" si="1"/>
        <v>9629613353</v>
      </c>
    </row>
    <row r="72" spans="1:6" s="14" customFormat="1" x14ac:dyDescent="0.3">
      <c r="A72" s="9" t="s">
        <v>47</v>
      </c>
      <c r="B72" s="15">
        <v>4234000000</v>
      </c>
      <c r="C72" s="15">
        <v>4234000000</v>
      </c>
      <c r="D72" s="15">
        <v>4234000000</v>
      </c>
      <c r="E72" s="15">
        <v>0</v>
      </c>
      <c r="F72" s="13">
        <f t="shared" si="1"/>
        <v>4234000000</v>
      </c>
    </row>
    <row r="73" spans="1:6" s="14" customFormat="1" x14ac:dyDescent="0.3">
      <c r="A73" s="9" t="s">
        <v>54</v>
      </c>
      <c r="B73" s="15">
        <v>395000000</v>
      </c>
      <c r="C73" s="15">
        <v>395000000</v>
      </c>
      <c r="D73" s="15">
        <v>291535000</v>
      </c>
      <c r="E73" s="15">
        <v>59960000</v>
      </c>
      <c r="F73" s="13">
        <f t="shared" si="1"/>
        <v>351495000</v>
      </c>
    </row>
    <row r="74" spans="1:6" s="14" customFormat="1" x14ac:dyDescent="0.3">
      <c r="A74" s="9" t="s">
        <v>48</v>
      </c>
      <c r="B74" s="15">
        <v>120351000</v>
      </c>
      <c r="C74" s="15">
        <v>120351000</v>
      </c>
      <c r="D74" s="15">
        <v>51823040</v>
      </c>
      <c r="E74" s="15">
        <v>68527960</v>
      </c>
      <c r="F74" s="13">
        <f t="shared" si="1"/>
        <v>120351000</v>
      </c>
    </row>
    <row r="75" spans="1:6" s="14" customFormat="1" x14ac:dyDescent="0.3">
      <c r="A75" s="9" t="s">
        <v>50</v>
      </c>
      <c r="B75" s="15">
        <v>208301000</v>
      </c>
      <c r="C75" s="15">
        <v>208301000</v>
      </c>
      <c r="D75" s="15">
        <v>106025650</v>
      </c>
      <c r="E75" s="15">
        <v>101915320</v>
      </c>
      <c r="F75" s="13">
        <f t="shared" si="1"/>
        <v>207940970</v>
      </c>
    </row>
    <row r="76" spans="1:6" s="14" customFormat="1" x14ac:dyDescent="0.3">
      <c r="A76" s="9" t="s">
        <v>63</v>
      </c>
      <c r="B76" s="21">
        <v>248793000000</v>
      </c>
      <c r="C76" s="15">
        <v>248793000000</v>
      </c>
      <c r="D76" s="15">
        <v>246745920846</v>
      </c>
      <c r="E76" s="15">
        <v>1779888076</v>
      </c>
      <c r="F76" s="13">
        <f t="shared" si="1"/>
        <v>248525808922</v>
      </c>
    </row>
    <row r="77" spans="1:6" s="14" customFormat="1" x14ac:dyDescent="0.3">
      <c r="A77" s="9" t="s">
        <v>34</v>
      </c>
      <c r="B77" s="15">
        <v>662322000</v>
      </c>
      <c r="C77" s="15">
        <v>662322000</v>
      </c>
      <c r="D77" s="15">
        <v>564289624</v>
      </c>
      <c r="E77" s="15">
        <v>98032376</v>
      </c>
      <c r="F77" s="13">
        <f t="shared" si="1"/>
        <v>662322000</v>
      </c>
    </row>
    <row r="78" spans="1:6" s="14" customFormat="1" x14ac:dyDescent="0.3">
      <c r="A78" s="9" t="s">
        <v>35</v>
      </c>
      <c r="B78" s="15">
        <v>15930000</v>
      </c>
      <c r="C78" s="15">
        <v>15930000</v>
      </c>
      <c r="D78" s="15">
        <v>12180530</v>
      </c>
      <c r="E78" s="15">
        <v>2414080</v>
      </c>
      <c r="F78" s="13">
        <f t="shared" si="1"/>
        <v>14594610</v>
      </c>
    </row>
    <row r="79" spans="1:6" s="14" customFormat="1" x14ac:dyDescent="0.3">
      <c r="A79" s="9" t="s">
        <v>36</v>
      </c>
      <c r="B79" s="15">
        <v>3871058000</v>
      </c>
      <c r="C79" s="15">
        <v>3854058000</v>
      </c>
      <c r="D79" s="15">
        <v>2356509425</v>
      </c>
      <c r="E79" s="15">
        <v>1489968720</v>
      </c>
      <c r="F79" s="13">
        <f t="shared" si="1"/>
        <v>3846478145</v>
      </c>
    </row>
    <row r="80" spans="1:6" s="14" customFormat="1" x14ac:dyDescent="0.3">
      <c r="A80" s="9" t="s">
        <v>37</v>
      </c>
      <c r="B80" s="15">
        <v>1000000</v>
      </c>
      <c r="C80" s="15">
        <v>1000000</v>
      </c>
      <c r="D80" s="15">
        <v>628180</v>
      </c>
      <c r="E80" s="15">
        <v>331440</v>
      </c>
      <c r="F80" s="13">
        <f t="shared" si="1"/>
        <v>959620</v>
      </c>
    </row>
    <row r="81" spans="1:6" s="14" customFormat="1" x14ac:dyDescent="0.3">
      <c r="A81" s="9" t="s">
        <v>41</v>
      </c>
      <c r="B81" s="15">
        <v>7800000</v>
      </c>
      <c r="C81" s="15">
        <v>7800000</v>
      </c>
      <c r="D81" s="15">
        <v>0</v>
      </c>
      <c r="E81" s="15">
        <v>7800000</v>
      </c>
      <c r="F81" s="13">
        <f t="shared" si="1"/>
        <v>7800000</v>
      </c>
    </row>
    <row r="82" spans="1:6" s="14" customFormat="1" x14ac:dyDescent="0.3">
      <c r="A82" s="9" t="s">
        <v>43</v>
      </c>
      <c r="B82" s="15">
        <v>38401000</v>
      </c>
      <c r="C82" s="15">
        <v>55401000</v>
      </c>
      <c r="D82" s="15">
        <v>48966920</v>
      </c>
      <c r="E82" s="15">
        <v>5689678</v>
      </c>
      <c r="F82" s="13">
        <f t="shared" si="1"/>
        <v>54656598</v>
      </c>
    </row>
    <row r="83" spans="1:6" s="14" customFormat="1" x14ac:dyDescent="0.3">
      <c r="A83" s="9" t="s">
        <v>45</v>
      </c>
      <c r="B83" s="15">
        <v>21609000</v>
      </c>
      <c r="C83" s="15">
        <v>21609000</v>
      </c>
      <c r="D83" s="15">
        <v>16601680</v>
      </c>
      <c r="E83" s="15">
        <v>3090742</v>
      </c>
      <c r="F83" s="13">
        <f t="shared" si="1"/>
        <v>19692422</v>
      </c>
    </row>
    <row r="84" spans="1:6" s="14" customFormat="1" x14ac:dyDescent="0.3">
      <c r="A84" s="9" t="s">
        <v>47</v>
      </c>
      <c r="B84" s="15">
        <v>38532000000</v>
      </c>
      <c r="C84" s="15">
        <v>38532000000</v>
      </c>
      <c r="D84" s="15">
        <v>38141501077</v>
      </c>
      <c r="E84" s="15">
        <v>134924450</v>
      </c>
      <c r="F84" s="13">
        <f t="shared" si="1"/>
        <v>38276425527</v>
      </c>
    </row>
    <row r="85" spans="1:6" s="14" customFormat="1" x14ac:dyDescent="0.3">
      <c r="A85" s="9" t="s">
        <v>48</v>
      </c>
      <c r="B85" s="15">
        <v>87880000</v>
      </c>
      <c r="C85" s="15">
        <v>87880000</v>
      </c>
      <c r="D85" s="15">
        <v>50243410</v>
      </c>
      <c r="E85" s="15">
        <v>37636590</v>
      </c>
      <c r="F85" s="13">
        <f t="shared" si="1"/>
        <v>87880000</v>
      </c>
    </row>
    <row r="86" spans="1:6" s="14" customFormat="1" x14ac:dyDescent="0.3">
      <c r="A86" s="9" t="s">
        <v>59</v>
      </c>
      <c r="B86" s="15">
        <v>205555000000</v>
      </c>
      <c r="C86" s="15">
        <v>205555000000</v>
      </c>
      <c r="D86" s="15">
        <v>205555000000</v>
      </c>
      <c r="E86" s="15">
        <v>0</v>
      </c>
      <c r="F86" s="13">
        <f t="shared" si="1"/>
        <v>205555000000</v>
      </c>
    </row>
    <row r="87" spans="1:6" s="14" customFormat="1" x14ac:dyDescent="0.3">
      <c r="A87" s="9" t="s">
        <v>18</v>
      </c>
      <c r="B87" s="15">
        <v>23282000000</v>
      </c>
      <c r="C87" s="15">
        <v>23282000000</v>
      </c>
      <c r="D87" s="15">
        <v>16897705177</v>
      </c>
      <c r="E87" s="15">
        <v>5207219745</v>
      </c>
      <c r="F87" s="13">
        <f t="shared" si="1"/>
        <v>22104924922</v>
      </c>
    </row>
    <row r="88" spans="1:6" s="14" customFormat="1" x14ac:dyDescent="0.3">
      <c r="A88" s="9" t="s">
        <v>64</v>
      </c>
      <c r="B88" s="15">
        <v>23282000000</v>
      </c>
      <c r="C88" s="15">
        <v>23282000000</v>
      </c>
      <c r="D88" s="15">
        <v>16897705177</v>
      </c>
      <c r="E88" s="15">
        <v>5207219745</v>
      </c>
      <c r="F88" s="13">
        <f t="shared" si="1"/>
        <v>22104924922</v>
      </c>
    </row>
    <row r="89" spans="1:6" s="14" customFormat="1" x14ac:dyDescent="0.3">
      <c r="A89" s="9" t="s">
        <v>65</v>
      </c>
      <c r="B89" s="15">
        <v>12542000000</v>
      </c>
      <c r="C89" s="15">
        <v>12542000000</v>
      </c>
      <c r="D89" s="15">
        <v>10037090386</v>
      </c>
      <c r="E89" s="15">
        <v>2504909614</v>
      </c>
      <c r="F89" s="13">
        <f t="shared" si="1"/>
        <v>12542000000</v>
      </c>
    </row>
    <row r="90" spans="1:6" s="14" customFormat="1" x14ac:dyDescent="0.3">
      <c r="A90" s="9" t="s">
        <v>66</v>
      </c>
      <c r="B90" s="15">
        <v>12371055000</v>
      </c>
      <c r="C90" s="15">
        <v>12371055000</v>
      </c>
      <c r="D90" s="15">
        <v>10012297930</v>
      </c>
      <c r="E90" s="15">
        <v>2358757070</v>
      </c>
      <c r="F90" s="13">
        <f t="shared" si="1"/>
        <v>12371055000</v>
      </c>
    </row>
    <row r="91" spans="1:6" s="14" customFormat="1" x14ac:dyDescent="0.3">
      <c r="A91" s="9" t="s">
        <v>67</v>
      </c>
      <c r="B91" s="15">
        <v>170945000</v>
      </c>
      <c r="C91" s="15">
        <v>170945000</v>
      </c>
      <c r="D91" s="15">
        <v>24792456</v>
      </c>
      <c r="E91" s="15">
        <v>146152544</v>
      </c>
      <c r="F91" s="13">
        <f t="shared" si="1"/>
        <v>170945000</v>
      </c>
    </row>
    <row r="92" spans="1:6" s="14" customFormat="1" x14ac:dyDescent="0.3">
      <c r="A92" s="9" t="s">
        <v>68</v>
      </c>
      <c r="B92" s="15">
        <v>8696000000</v>
      </c>
      <c r="C92" s="15">
        <v>8696000000</v>
      </c>
      <c r="D92" s="15">
        <v>5510584018</v>
      </c>
      <c r="E92" s="15">
        <v>2060716505</v>
      </c>
      <c r="F92" s="13">
        <f t="shared" si="1"/>
        <v>7571300523</v>
      </c>
    </row>
    <row r="93" spans="1:6" s="14" customFormat="1" x14ac:dyDescent="0.3">
      <c r="A93" s="9" t="s">
        <v>34</v>
      </c>
      <c r="B93" s="15">
        <v>1032000000</v>
      </c>
      <c r="C93" s="15">
        <v>1032000000</v>
      </c>
      <c r="D93" s="15">
        <v>922796738</v>
      </c>
      <c r="E93" s="15">
        <v>109203262</v>
      </c>
      <c r="F93" s="13">
        <f t="shared" si="1"/>
        <v>1032000000</v>
      </c>
    </row>
    <row r="94" spans="1:6" s="14" customFormat="1" x14ac:dyDescent="0.3">
      <c r="A94" s="9" t="s">
        <v>35</v>
      </c>
      <c r="B94" s="15">
        <v>7600000</v>
      </c>
      <c r="C94" s="15">
        <v>7600000</v>
      </c>
      <c r="D94" s="15">
        <v>0</v>
      </c>
      <c r="E94" s="15">
        <v>890190</v>
      </c>
      <c r="F94" s="13">
        <f t="shared" si="1"/>
        <v>890190</v>
      </c>
    </row>
    <row r="95" spans="1:6" s="14" customFormat="1" x14ac:dyDescent="0.3">
      <c r="A95" s="9" t="s">
        <v>36</v>
      </c>
      <c r="B95" s="15">
        <v>1220772000</v>
      </c>
      <c r="C95" s="15">
        <v>1135772000</v>
      </c>
      <c r="D95" s="15">
        <v>789977452</v>
      </c>
      <c r="E95" s="15">
        <v>287029858</v>
      </c>
      <c r="F95" s="13">
        <f t="shared" si="1"/>
        <v>1077007310</v>
      </c>
    </row>
    <row r="96" spans="1:6" s="14" customFormat="1" x14ac:dyDescent="0.3">
      <c r="A96" s="9" t="s">
        <v>37</v>
      </c>
      <c r="B96" s="15">
        <v>2349000000</v>
      </c>
      <c r="C96" s="15">
        <v>2239000000</v>
      </c>
      <c r="D96" s="15">
        <v>1308264204</v>
      </c>
      <c r="E96" s="15">
        <v>925846179</v>
      </c>
      <c r="F96" s="13">
        <f t="shared" si="1"/>
        <v>2234110383</v>
      </c>
    </row>
    <row r="97" spans="1:6" s="14" customFormat="1" x14ac:dyDescent="0.3">
      <c r="A97" s="9" t="s">
        <v>51</v>
      </c>
      <c r="B97" s="15">
        <v>7000000</v>
      </c>
      <c r="C97" s="15">
        <v>7000000</v>
      </c>
      <c r="D97" s="15">
        <v>3801900</v>
      </c>
      <c r="E97" s="15">
        <v>3005000</v>
      </c>
      <c r="F97" s="13">
        <f t="shared" si="1"/>
        <v>6806900</v>
      </c>
    </row>
    <row r="98" spans="1:6" s="14" customFormat="1" x14ac:dyDescent="0.3">
      <c r="A98" s="9" t="s">
        <v>38</v>
      </c>
      <c r="B98" s="15">
        <v>4448000</v>
      </c>
      <c r="C98" s="15">
        <v>4448000</v>
      </c>
      <c r="D98" s="15">
        <v>2076750</v>
      </c>
      <c r="E98" s="15">
        <v>174150</v>
      </c>
      <c r="F98" s="13">
        <f t="shared" si="1"/>
        <v>2250900</v>
      </c>
    </row>
    <row r="99" spans="1:6" s="14" customFormat="1" x14ac:dyDescent="0.3">
      <c r="A99" s="9" t="s">
        <v>39</v>
      </c>
      <c r="B99" s="15">
        <v>161000000</v>
      </c>
      <c r="C99" s="15">
        <v>161000000</v>
      </c>
      <c r="D99" s="15">
        <v>102871442</v>
      </c>
      <c r="E99" s="15">
        <v>41296090</v>
      </c>
      <c r="F99" s="13">
        <f t="shared" si="1"/>
        <v>144167532</v>
      </c>
    </row>
    <row r="100" spans="1:6" s="14" customFormat="1" x14ac:dyDescent="0.3">
      <c r="A100" s="9" t="s">
        <v>53</v>
      </c>
      <c r="B100" s="15">
        <v>87000000</v>
      </c>
      <c r="C100" s="15">
        <v>87000000</v>
      </c>
      <c r="D100" s="15">
        <v>69766017</v>
      </c>
      <c r="E100" s="15">
        <v>6988107</v>
      </c>
      <c r="F100" s="13">
        <f t="shared" si="1"/>
        <v>76754124</v>
      </c>
    </row>
    <row r="101" spans="1:6" s="14" customFormat="1" x14ac:dyDescent="0.3">
      <c r="A101" s="9" t="s">
        <v>40</v>
      </c>
      <c r="B101" s="15">
        <v>275000000</v>
      </c>
      <c r="C101" s="15">
        <v>335000000</v>
      </c>
      <c r="D101" s="15">
        <v>224322770</v>
      </c>
      <c r="E101" s="15">
        <v>97190200</v>
      </c>
      <c r="F101" s="13">
        <f t="shared" si="1"/>
        <v>321512970</v>
      </c>
    </row>
    <row r="102" spans="1:6" s="14" customFormat="1" x14ac:dyDescent="0.3">
      <c r="A102" s="9" t="s">
        <v>41</v>
      </c>
      <c r="B102" s="15">
        <v>416000000</v>
      </c>
      <c r="C102" s="15">
        <v>416000000</v>
      </c>
      <c r="D102" s="15">
        <v>292246733</v>
      </c>
      <c r="E102" s="15">
        <v>123753267</v>
      </c>
      <c r="F102" s="13">
        <f t="shared" si="1"/>
        <v>416000000</v>
      </c>
    </row>
    <row r="103" spans="1:6" s="14" customFormat="1" x14ac:dyDescent="0.3">
      <c r="A103" s="9" t="s">
        <v>69</v>
      </c>
      <c r="B103" s="15">
        <v>1565000000</v>
      </c>
      <c r="C103" s="15">
        <v>1665000000</v>
      </c>
      <c r="D103" s="15">
        <v>1383990716</v>
      </c>
      <c r="E103" s="15">
        <v>278763074</v>
      </c>
      <c r="F103" s="13">
        <f t="shared" si="1"/>
        <v>1662753790</v>
      </c>
    </row>
    <row r="104" spans="1:6" s="14" customFormat="1" x14ac:dyDescent="0.3">
      <c r="A104" s="9" t="s">
        <v>70</v>
      </c>
      <c r="B104" s="15">
        <v>27677000</v>
      </c>
      <c r="C104" s="15">
        <v>27677000</v>
      </c>
      <c r="D104" s="15">
        <v>18234960</v>
      </c>
      <c r="E104" s="15">
        <v>6206569</v>
      </c>
      <c r="F104" s="13">
        <f t="shared" si="1"/>
        <v>24441529</v>
      </c>
    </row>
    <row r="105" spans="1:6" s="14" customFormat="1" x14ac:dyDescent="0.3">
      <c r="A105" s="9" t="s">
        <v>43</v>
      </c>
      <c r="B105" s="15">
        <v>31848000</v>
      </c>
      <c r="C105" s="15">
        <v>66848000</v>
      </c>
      <c r="D105" s="15">
        <v>63484978</v>
      </c>
      <c r="E105" s="15">
        <v>3290814</v>
      </c>
      <c r="F105" s="13">
        <f t="shared" si="1"/>
        <v>66775792</v>
      </c>
    </row>
    <row r="106" spans="1:6" s="14" customFormat="1" x14ac:dyDescent="0.3">
      <c r="A106" s="9" t="s">
        <v>44</v>
      </c>
      <c r="B106" s="15">
        <v>33083000</v>
      </c>
      <c r="C106" s="15">
        <v>33083000</v>
      </c>
      <c r="D106" s="15">
        <v>32996461</v>
      </c>
      <c r="E106" s="15">
        <v>0</v>
      </c>
      <c r="F106" s="13">
        <f t="shared" si="1"/>
        <v>32996461</v>
      </c>
    </row>
    <row r="107" spans="1:6" s="14" customFormat="1" x14ac:dyDescent="0.3">
      <c r="A107" s="9" t="s">
        <v>45</v>
      </c>
      <c r="B107" s="15">
        <v>39270000</v>
      </c>
      <c r="C107" s="15">
        <v>39270000</v>
      </c>
      <c r="D107" s="15">
        <v>25668229</v>
      </c>
      <c r="E107" s="15">
        <v>7326285</v>
      </c>
      <c r="F107" s="13">
        <f t="shared" si="1"/>
        <v>32994514</v>
      </c>
    </row>
    <row r="108" spans="1:6" s="14" customFormat="1" x14ac:dyDescent="0.3">
      <c r="A108" s="9" t="s">
        <v>71</v>
      </c>
      <c r="B108" s="15">
        <v>90202000</v>
      </c>
      <c r="C108" s="15">
        <v>90202000</v>
      </c>
      <c r="D108" s="15">
        <v>67244768</v>
      </c>
      <c r="E108" s="15">
        <v>16396640</v>
      </c>
      <c r="F108" s="13">
        <f t="shared" si="1"/>
        <v>83641408</v>
      </c>
    </row>
    <row r="109" spans="1:6" s="14" customFormat="1" x14ac:dyDescent="0.3">
      <c r="A109" s="9" t="s">
        <v>72</v>
      </c>
      <c r="B109" s="15">
        <v>121200000</v>
      </c>
      <c r="C109" s="15">
        <v>121200000</v>
      </c>
      <c r="D109" s="15">
        <v>108900000</v>
      </c>
      <c r="E109" s="15">
        <v>9900000</v>
      </c>
      <c r="F109" s="13">
        <f t="shared" si="1"/>
        <v>118800000</v>
      </c>
    </row>
    <row r="110" spans="1:6" s="14" customFormat="1" x14ac:dyDescent="0.3">
      <c r="A110" s="9" t="s">
        <v>48</v>
      </c>
      <c r="B110" s="15">
        <v>191900000</v>
      </c>
      <c r="C110" s="15">
        <v>191900000</v>
      </c>
      <c r="D110" s="15">
        <v>74834080</v>
      </c>
      <c r="E110" s="15">
        <v>117065920</v>
      </c>
      <c r="F110" s="13">
        <f t="shared" si="1"/>
        <v>191900000</v>
      </c>
    </row>
    <row r="111" spans="1:6" s="14" customFormat="1" x14ac:dyDescent="0.3">
      <c r="A111" s="9" t="s">
        <v>49</v>
      </c>
      <c r="B111" s="15">
        <v>985000000</v>
      </c>
      <c r="C111" s="15">
        <v>985000000</v>
      </c>
      <c r="D111" s="15">
        <v>0</v>
      </c>
      <c r="E111" s="15">
        <v>0</v>
      </c>
      <c r="F111" s="13">
        <f t="shared" si="1"/>
        <v>0</v>
      </c>
    </row>
    <row r="112" spans="1:6" s="14" customFormat="1" x14ac:dyDescent="0.3">
      <c r="A112" s="9" t="s">
        <v>50</v>
      </c>
      <c r="B112" s="15">
        <v>51000000</v>
      </c>
      <c r="C112" s="15">
        <v>51000000</v>
      </c>
      <c r="D112" s="15">
        <v>19105820</v>
      </c>
      <c r="E112" s="15">
        <v>26390900</v>
      </c>
      <c r="F112" s="13">
        <f t="shared" si="1"/>
        <v>45496720</v>
      </c>
    </row>
    <row r="113" spans="1:6" s="14" customFormat="1" x14ac:dyDescent="0.3">
      <c r="A113" s="9" t="s">
        <v>73</v>
      </c>
      <c r="B113" s="15">
        <v>362000000</v>
      </c>
      <c r="C113" s="15">
        <v>362000000</v>
      </c>
      <c r="D113" s="15">
        <v>216909297</v>
      </c>
      <c r="E113" s="15">
        <v>107477160</v>
      </c>
      <c r="F113" s="13">
        <f t="shared" si="1"/>
        <v>324386457</v>
      </c>
    </row>
    <row r="114" spans="1:6" s="14" customFormat="1" x14ac:dyDescent="0.3">
      <c r="A114" s="9" t="s">
        <v>35</v>
      </c>
      <c r="B114" s="15">
        <v>9400000</v>
      </c>
      <c r="C114" s="15">
        <v>9400000</v>
      </c>
      <c r="D114" s="15">
        <v>2827840</v>
      </c>
      <c r="E114" s="15">
        <v>2441840</v>
      </c>
      <c r="F114" s="13">
        <f t="shared" si="1"/>
        <v>5269680</v>
      </c>
    </row>
    <row r="115" spans="1:6" s="14" customFormat="1" x14ac:dyDescent="0.3">
      <c r="A115" s="9" t="s">
        <v>36</v>
      </c>
      <c r="B115" s="15">
        <v>292215000</v>
      </c>
      <c r="C115" s="15">
        <v>292215000</v>
      </c>
      <c r="D115" s="15">
        <v>161644330</v>
      </c>
      <c r="E115" s="15">
        <v>99870330</v>
      </c>
      <c r="F115" s="13">
        <f t="shared" si="1"/>
        <v>261514660</v>
      </c>
    </row>
    <row r="116" spans="1:6" s="14" customFormat="1" x14ac:dyDescent="0.3">
      <c r="A116" s="9" t="s">
        <v>37</v>
      </c>
      <c r="B116" s="15">
        <v>1000000</v>
      </c>
      <c r="C116" s="15">
        <v>1000000</v>
      </c>
      <c r="D116" s="15">
        <v>368050</v>
      </c>
      <c r="E116" s="15">
        <v>42740</v>
      </c>
      <c r="F116" s="13">
        <f t="shared" si="1"/>
        <v>410790</v>
      </c>
    </row>
    <row r="117" spans="1:6" s="14" customFormat="1" x14ac:dyDescent="0.3">
      <c r="A117" s="9" t="s">
        <v>38</v>
      </c>
      <c r="B117" s="15">
        <v>3750000</v>
      </c>
      <c r="C117" s="15">
        <v>3750000</v>
      </c>
      <c r="D117" s="15">
        <v>2159500</v>
      </c>
      <c r="E117" s="15">
        <v>175100</v>
      </c>
      <c r="F117" s="13">
        <f t="shared" si="1"/>
        <v>2334600</v>
      </c>
    </row>
    <row r="118" spans="1:6" s="14" customFormat="1" x14ac:dyDescent="0.3">
      <c r="A118" s="9" t="s">
        <v>43</v>
      </c>
      <c r="B118" s="15">
        <v>45274000</v>
      </c>
      <c r="C118" s="15">
        <v>45274000</v>
      </c>
      <c r="D118" s="15">
        <v>42028567</v>
      </c>
      <c r="E118" s="15">
        <v>2774850</v>
      </c>
      <c r="F118" s="13">
        <f t="shared" si="1"/>
        <v>44803417</v>
      </c>
    </row>
    <row r="119" spans="1:6" s="14" customFormat="1" x14ac:dyDescent="0.3">
      <c r="A119" s="9" t="s">
        <v>45</v>
      </c>
      <c r="B119" s="15">
        <v>10361000</v>
      </c>
      <c r="C119" s="15">
        <v>10361000</v>
      </c>
      <c r="D119" s="15">
        <v>7881010</v>
      </c>
      <c r="E119" s="15">
        <v>2172300</v>
      </c>
      <c r="F119" s="13">
        <f t="shared" si="1"/>
        <v>10053310</v>
      </c>
    </row>
    <row r="120" spans="1:6" s="14" customFormat="1" x14ac:dyDescent="0.3">
      <c r="A120" s="9" t="s">
        <v>74</v>
      </c>
      <c r="B120" s="15">
        <v>1682000000</v>
      </c>
      <c r="C120" s="15">
        <v>1682000000</v>
      </c>
      <c r="D120" s="15">
        <v>1133121476</v>
      </c>
      <c r="E120" s="15">
        <v>534116466</v>
      </c>
      <c r="F120" s="13">
        <f t="shared" si="1"/>
        <v>1667237942</v>
      </c>
    </row>
    <row r="121" spans="1:6" s="14" customFormat="1" x14ac:dyDescent="0.3">
      <c r="A121" s="9" t="s">
        <v>34</v>
      </c>
      <c r="B121" s="15">
        <v>218708000</v>
      </c>
      <c r="C121" s="15">
        <v>218708000</v>
      </c>
      <c r="D121" s="15">
        <v>215595412</v>
      </c>
      <c r="E121" s="15">
        <v>3112588</v>
      </c>
      <c r="F121" s="13">
        <f t="shared" si="1"/>
        <v>218708000</v>
      </c>
    </row>
    <row r="122" spans="1:6" s="14" customFormat="1" x14ac:dyDescent="0.3">
      <c r="A122" s="9" t="s">
        <v>36</v>
      </c>
      <c r="B122" s="15">
        <v>284774000</v>
      </c>
      <c r="C122" s="15">
        <v>39774000</v>
      </c>
      <c r="D122" s="15">
        <v>39749994</v>
      </c>
      <c r="E122" s="15">
        <v>0</v>
      </c>
      <c r="F122" s="13">
        <f t="shared" si="1"/>
        <v>39749994</v>
      </c>
    </row>
    <row r="123" spans="1:6" s="14" customFormat="1" x14ac:dyDescent="0.3">
      <c r="A123" s="9" t="s">
        <v>37</v>
      </c>
      <c r="B123" s="15">
        <v>33115000</v>
      </c>
      <c r="C123" s="15">
        <v>48115000</v>
      </c>
      <c r="D123" s="15">
        <v>28219470</v>
      </c>
      <c r="E123" s="15">
        <v>17779100</v>
      </c>
      <c r="F123" s="13">
        <f t="shared" si="1"/>
        <v>45998570</v>
      </c>
    </row>
    <row r="124" spans="1:6" s="14" customFormat="1" x14ac:dyDescent="0.3">
      <c r="A124" s="9" t="s">
        <v>39</v>
      </c>
      <c r="B124" s="15">
        <v>66000000</v>
      </c>
      <c r="C124" s="15">
        <v>66000000</v>
      </c>
      <c r="D124" s="15">
        <v>65995000</v>
      </c>
      <c r="E124" s="15">
        <v>0</v>
      </c>
      <c r="F124" s="13">
        <f t="shared" si="1"/>
        <v>65995000</v>
      </c>
    </row>
    <row r="125" spans="1:6" s="14" customFormat="1" x14ac:dyDescent="0.3">
      <c r="A125" s="9" t="s">
        <v>69</v>
      </c>
      <c r="B125" s="15">
        <v>942216000</v>
      </c>
      <c r="C125" s="15">
        <v>1092216000</v>
      </c>
      <c r="D125" s="15">
        <v>605285090</v>
      </c>
      <c r="E125" s="15">
        <v>474412038</v>
      </c>
      <c r="F125" s="13">
        <f t="shared" si="1"/>
        <v>1079697128</v>
      </c>
    </row>
    <row r="126" spans="1:6" s="14" customFormat="1" x14ac:dyDescent="0.3">
      <c r="A126" s="9" t="s">
        <v>45</v>
      </c>
      <c r="B126" s="15">
        <v>760000</v>
      </c>
      <c r="C126" s="15">
        <v>760000</v>
      </c>
      <c r="D126" s="15">
        <v>612740</v>
      </c>
      <c r="E126" s="15">
        <v>140000</v>
      </c>
      <c r="F126" s="13">
        <f t="shared" si="1"/>
        <v>752740</v>
      </c>
    </row>
    <row r="127" spans="1:6" s="14" customFormat="1" x14ac:dyDescent="0.3">
      <c r="A127" s="9" t="s">
        <v>61</v>
      </c>
      <c r="B127" s="15">
        <v>38000000</v>
      </c>
      <c r="C127" s="15">
        <v>118000000</v>
      </c>
      <c r="D127" s="15">
        <v>102313600</v>
      </c>
      <c r="E127" s="15">
        <v>15600000</v>
      </c>
      <c r="F127" s="13">
        <f t="shared" si="1"/>
        <v>117913600</v>
      </c>
    </row>
    <row r="128" spans="1:6" s="14" customFormat="1" x14ac:dyDescent="0.3">
      <c r="A128" s="9" t="s">
        <v>48</v>
      </c>
      <c r="B128" s="15">
        <v>41292000</v>
      </c>
      <c r="C128" s="15">
        <v>41292000</v>
      </c>
      <c r="D128" s="15">
        <v>18219260</v>
      </c>
      <c r="E128" s="15">
        <v>23072740</v>
      </c>
      <c r="F128" s="13">
        <f t="shared" si="1"/>
        <v>41292000</v>
      </c>
    </row>
    <row r="129" spans="1:6" s="14" customFormat="1" x14ac:dyDescent="0.3">
      <c r="A129" s="9" t="s">
        <v>50</v>
      </c>
      <c r="B129" s="15">
        <v>57135000</v>
      </c>
      <c r="C129" s="15">
        <v>57135000</v>
      </c>
      <c r="D129" s="15">
        <v>57130910</v>
      </c>
      <c r="E129" s="15">
        <v>0</v>
      </c>
      <c r="F129" s="13">
        <f t="shared" si="1"/>
        <v>57130910</v>
      </c>
    </row>
    <row r="130" spans="1:6" s="14" customFormat="1" x14ac:dyDescent="0.3">
      <c r="A130" s="9" t="s">
        <v>75</v>
      </c>
      <c r="B130" s="15">
        <v>17895000000</v>
      </c>
      <c r="C130" s="15">
        <v>17895000000</v>
      </c>
      <c r="D130" s="15">
        <v>0</v>
      </c>
      <c r="E130" s="15">
        <v>0</v>
      </c>
      <c r="F130" s="13">
        <f t="shared" si="1"/>
        <v>0</v>
      </c>
    </row>
    <row r="131" spans="1:6" s="14" customFormat="1" x14ac:dyDescent="0.3">
      <c r="A131" s="9" t="s">
        <v>76</v>
      </c>
      <c r="B131" s="15">
        <v>17895000000</v>
      </c>
      <c r="C131" s="15">
        <v>17895000000</v>
      </c>
      <c r="D131" s="15">
        <v>0</v>
      </c>
      <c r="E131" s="15">
        <v>0</v>
      </c>
      <c r="F131" s="13">
        <f t="shared" si="1"/>
        <v>0</v>
      </c>
    </row>
    <row r="132" spans="1:6" s="14" customFormat="1" x14ac:dyDescent="0.3">
      <c r="A132" s="9" t="s">
        <v>77</v>
      </c>
      <c r="B132" s="15">
        <v>17895000000</v>
      </c>
      <c r="C132" s="15">
        <v>17895000000</v>
      </c>
      <c r="D132" s="15">
        <v>0</v>
      </c>
      <c r="E132" s="15">
        <v>0</v>
      </c>
      <c r="F132" s="13">
        <f t="shared" ref="F132:F138" si="2">D132+E132</f>
        <v>0</v>
      </c>
    </row>
    <row r="133" spans="1:6" s="14" customFormat="1" x14ac:dyDescent="0.3">
      <c r="A133" s="9" t="s">
        <v>78</v>
      </c>
      <c r="B133" s="15">
        <v>17895000000</v>
      </c>
      <c r="C133" s="15">
        <v>17895000000</v>
      </c>
      <c r="D133" s="15">
        <v>0</v>
      </c>
      <c r="E133" s="15">
        <v>0</v>
      </c>
      <c r="F133" s="13">
        <f t="shared" si="2"/>
        <v>0</v>
      </c>
    </row>
    <row r="134" spans="1:6" s="14" customFormat="1" x14ac:dyDescent="0.3">
      <c r="A134" s="9" t="s">
        <v>22</v>
      </c>
      <c r="B134" s="15">
        <v>113875000000</v>
      </c>
      <c r="C134" s="15">
        <v>110914000000</v>
      </c>
      <c r="D134" s="15">
        <v>0</v>
      </c>
      <c r="E134" s="15">
        <v>0</v>
      </c>
      <c r="F134" s="13">
        <f t="shared" si="2"/>
        <v>0</v>
      </c>
    </row>
    <row r="135" spans="1:6" s="14" customFormat="1" x14ac:dyDescent="0.3">
      <c r="A135" s="9" t="s">
        <v>79</v>
      </c>
      <c r="B135" s="15">
        <v>113875000000</v>
      </c>
      <c r="C135" s="15">
        <v>110914000000</v>
      </c>
      <c r="D135" s="15">
        <v>0</v>
      </c>
      <c r="E135" s="15">
        <v>0</v>
      </c>
      <c r="F135" s="13">
        <f t="shared" si="2"/>
        <v>0</v>
      </c>
    </row>
    <row r="136" spans="1:6" s="14" customFormat="1" x14ac:dyDescent="0.3">
      <c r="A136" s="9" t="s">
        <v>80</v>
      </c>
      <c r="B136" s="15">
        <v>113875000000</v>
      </c>
      <c r="C136" s="15">
        <v>110914000000</v>
      </c>
      <c r="D136" s="15">
        <v>0</v>
      </c>
      <c r="E136" s="15">
        <v>0</v>
      </c>
      <c r="F136" s="13">
        <f t="shared" si="2"/>
        <v>0</v>
      </c>
    </row>
    <row r="137" spans="1:6" s="14" customFormat="1" x14ac:dyDescent="0.3">
      <c r="A137" s="9" t="s">
        <v>81</v>
      </c>
      <c r="B137" s="15">
        <v>113875000000</v>
      </c>
      <c r="C137" s="15">
        <v>110914000000</v>
      </c>
      <c r="D137" s="15">
        <v>0</v>
      </c>
      <c r="E137" s="15">
        <v>0</v>
      </c>
      <c r="F137" s="13">
        <f t="shared" si="2"/>
        <v>0</v>
      </c>
    </row>
    <row r="138" spans="1:6" s="14" customFormat="1" x14ac:dyDescent="0.3">
      <c r="A138" s="16" t="s">
        <v>82</v>
      </c>
      <c r="B138" s="17">
        <v>539637000000</v>
      </c>
      <c r="C138" s="17">
        <v>539676000000</v>
      </c>
      <c r="D138" s="17">
        <v>388350201091</v>
      </c>
      <c r="E138" s="17">
        <v>19353609488</v>
      </c>
      <c r="F138" s="17">
        <f t="shared" si="2"/>
        <v>407703810579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지출</vt:lpstr>
      <vt:lpstr>Sheet1</vt:lpstr>
      <vt:lpstr>지출!Print_Area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2023-12-29T09:14:25Z</dcterms:modified>
</cp:coreProperties>
</file>