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3월" sheetId="2" r:id="rId1"/>
    <sheet name="Sheet1" sheetId="3" state="hidden" r:id="rId2"/>
  </sheets>
  <definedNames>
    <definedName name="_xlnm.Print_Area" localSheetId="0">'3월'!$A$1:$N$30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21" i="2" s="1"/>
  <c r="L18" i="2"/>
  <c r="L7" i="2"/>
  <c r="K29" i="2"/>
  <c r="K28" i="2" s="1"/>
  <c r="K19" i="2"/>
  <c r="K18" i="2" s="1"/>
  <c r="J29" i="2"/>
  <c r="J28" i="2" s="1"/>
  <c r="J19" i="2"/>
  <c r="J18" i="2" s="1"/>
  <c r="J12" i="2" l="1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<sst xmlns="http://schemas.openxmlformats.org/spreadsheetml/2006/main" count="185" uniqueCount="95">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</sst>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9" fillId="0" borderId="5" xfId="2" applyFont="1" applyFill="1" applyBorder="1" applyAlignment="1">
      <alignment horizontal="left"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A2" sqref="A2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7" t="s">
        <v>5</v>
      </c>
      <c r="F3" s="37"/>
      <c r="G3" s="37"/>
      <c r="H3" s="37"/>
      <c r="I3" s="37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3" t="s">
        <v>88</v>
      </c>
      <c r="B4" s="34" t="s">
        <v>94</v>
      </c>
      <c r="C4" s="35" t="s">
        <v>93</v>
      </c>
      <c r="D4" s="35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56138299590</v>
      </c>
      <c r="M4" s="22">
        <f t="shared" si="0"/>
        <v>129044646455</v>
      </c>
      <c r="N4" s="22">
        <f t="shared" si="0"/>
        <v>129044646455</v>
      </c>
    </row>
    <row r="5" spans="1:16" x14ac:dyDescent="0.3">
      <c r="A5" s="33"/>
      <c r="B5" s="34"/>
      <c r="C5" s="35"/>
      <c r="D5" s="35"/>
      <c r="E5" s="28"/>
      <c r="F5" s="31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54809341195</v>
      </c>
      <c r="M5" s="22">
        <f t="shared" si="1"/>
        <v>125106296152</v>
      </c>
      <c r="N5" s="22">
        <f>N6+N18</f>
        <v>125106296152</v>
      </c>
    </row>
    <row r="6" spans="1:16" x14ac:dyDescent="0.3">
      <c r="A6" s="33"/>
      <c r="B6" s="34"/>
      <c r="C6" s="35"/>
      <c r="D6" s="35"/>
      <c r="E6" s="29"/>
      <c r="F6" s="28"/>
      <c r="G6" s="31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54809341195</v>
      </c>
      <c r="M6" s="22">
        <f t="shared" si="2"/>
        <v>125106296152</v>
      </c>
      <c r="N6" s="22">
        <f>N15+N7+N12</f>
        <v>125106296152</v>
      </c>
    </row>
    <row r="7" spans="1:16" x14ac:dyDescent="0.3">
      <c r="A7" s="33"/>
      <c r="B7" s="34"/>
      <c r="C7" s="35"/>
      <c r="D7" s="35"/>
      <c r="E7" s="29"/>
      <c r="F7" s="29"/>
      <c r="G7" s="28"/>
      <c r="H7" s="31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19435892154</v>
      </c>
      <c r="M7" s="22">
        <f t="shared" ref="M7:N7" si="3">SUM(M8:M11)</f>
        <v>25678155534</v>
      </c>
      <c r="N7" s="22">
        <f t="shared" si="3"/>
        <v>25678155534</v>
      </c>
      <c r="O7" s="7"/>
      <c r="P7" s="6"/>
    </row>
    <row r="8" spans="1:16" x14ac:dyDescent="0.3">
      <c r="A8" s="33"/>
      <c r="B8" s="34"/>
      <c r="C8" s="35"/>
      <c r="D8" s="35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VLOOKUP(I8,Sheet1!$A$1:$F$137,5,0)</f>
        <v>7767793803</v>
      </c>
      <c r="M8" s="23">
        <f>VLOOKUP(I8,Sheet1!$A$1:$F$137,6,0)</f>
        <v>9802033686</v>
      </c>
      <c r="N8" s="23">
        <f>M8</f>
        <v>9802033686</v>
      </c>
    </row>
    <row r="9" spans="1:16" x14ac:dyDescent="0.3">
      <c r="A9" s="33"/>
      <c r="B9" s="34"/>
      <c r="C9" s="35"/>
      <c r="D9" s="35"/>
      <c r="E9" s="29"/>
      <c r="F9" s="29"/>
      <c r="G9" s="29"/>
      <c r="H9" s="26"/>
      <c r="I9" s="23" t="s">
        <v>26</v>
      </c>
      <c r="J9" s="23">
        <f>Sheet1!B22</f>
        <v>32629000000</v>
      </c>
      <c r="K9" s="23">
        <f>Sheet1!C22</f>
        <v>32629000000</v>
      </c>
      <c r="L9" s="23">
        <f>VLOOKUP(I9,Sheet1!$A$1:$F$137,5,0)</f>
        <v>7668098351</v>
      </c>
      <c r="M9" s="23">
        <f>VLOOKUP(I9,Sheet1!$A$1:$F$137,6,0)</f>
        <v>8276121848</v>
      </c>
      <c r="N9" s="23">
        <f t="shared" ref="N9:N17" si="4">M9</f>
        <v>8276121848</v>
      </c>
    </row>
    <row r="10" spans="1:16" x14ac:dyDescent="0.3">
      <c r="A10" s="33"/>
      <c r="B10" s="34"/>
      <c r="C10" s="35"/>
      <c r="D10" s="35"/>
      <c r="E10" s="29"/>
      <c r="F10" s="29"/>
      <c r="G10" s="29"/>
      <c r="H10" s="26"/>
      <c r="I10" s="23" t="s">
        <v>27</v>
      </c>
      <c r="J10" s="23">
        <f>Sheet1!B43</f>
        <v>18000000000</v>
      </c>
      <c r="K10" s="23">
        <f>Sheet1!C43</f>
        <v>18000000000</v>
      </c>
      <c r="L10" s="23">
        <f>VLOOKUP(I10,Sheet1!$A$1:$F$137,5,0)</f>
        <v>4000000000</v>
      </c>
      <c r="M10" s="23">
        <f>VLOOKUP(I10,Sheet1!$A$1:$F$137,6,0)</f>
        <v>7000000000</v>
      </c>
      <c r="N10" s="23">
        <f t="shared" si="4"/>
        <v>7000000000</v>
      </c>
    </row>
    <row r="11" spans="1:16" x14ac:dyDescent="0.3">
      <c r="A11" s="33"/>
      <c r="B11" s="34"/>
      <c r="C11" s="35"/>
      <c r="D11" s="35"/>
      <c r="E11" s="29"/>
      <c r="F11" s="29"/>
      <c r="G11" s="29"/>
      <c r="H11" s="27"/>
      <c r="I11" s="23" t="s">
        <v>28</v>
      </c>
      <c r="J11" s="23">
        <f>Sheet1!B45</f>
        <v>1087000000</v>
      </c>
      <c r="K11" s="23">
        <f>Sheet1!C45</f>
        <v>1087000000</v>
      </c>
      <c r="L11" s="23">
        <f>VLOOKUP(I11,Sheet1!$A$1:$F$137,5,0)</f>
        <v>0</v>
      </c>
      <c r="M11" s="23">
        <f>VLOOKUP(I11,Sheet1!$A$1:$F$137,6,0)</f>
        <v>600000000</v>
      </c>
      <c r="N11" s="23">
        <f t="shared" si="4"/>
        <v>600000000</v>
      </c>
    </row>
    <row r="12" spans="1:16" x14ac:dyDescent="0.3">
      <c r="A12" s="33"/>
      <c r="B12" s="34"/>
      <c r="C12" s="35"/>
      <c r="D12" s="35"/>
      <c r="E12" s="29"/>
      <c r="F12" s="29"/>
      <c r="G12" s="29"/>
      <c r="H12" s="31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5284233718</v>
      </c>
      <c r="M12" s="22">
        <f t="shared" si="5"/>
        <v>5406368058</v>
      </c>
      <c r="N12" s="22">
        <f>SUM(N13:N14)</f>
        <v>5406368058</v>
      </c>
    </row>
    <row r="13" spans="1:16" x14ac:dyDescent="0.3">
      <c r="A13" s="33"/>
      <c r="B13" s="34"/>
      <c r="C13" s="35"/>
      <c r="D13" s="35"/>
      <c r="E13" s="29"/>
      <c r="F13" s="29"/>
      <c r="G13" s="29"/>
      <c r="H13" s="25"/>
      <c r="I13" s="23" t="s">
        <v>57</v>
      </c>
      <c r="J13" s="23">
        <f>Sheet1!B48</f>
        <v>3294000000</v>
      </c>
      <c r="K13" s="23">
        <f>Sheet1!C48</f>
        <v>3294000000</v>
      </c>
      <c r="L13" s="23">
        <f>VLOOKUP(I13,Sheet1!$A$1:$F$137,5,0)</f>
        <v>698833718</v>
      </c>
      <c r="M13" s="23">
        <f>VLOOKUP(I13,Sheet1!$A$1:$F$137,6,0)</f>
        <v>820968058</v>
      </c>
      <c r="N13" s="23">
        <f t="shared" si="4"/>
        <v>820968058</v>
      </c>
    </row>
    <row r="14" spans="1:16" x14ac:dyDescent="0.3">
      <c r="A14" s="33"/>
      <c r="B14" s="34"/>
      <c r="C14" s="35"/>
      <c r="D14" s="35"/>
      <c r="E14" s="29"/>
      <c r="F14" s="29"/>
      <c r="G14" s="29"/>
      <c r="H14" s="26"/>
      <c r="I14" s="23" t="s">
        <v>58</v>
      </c>
      <c r="J14" s="23">
        <f>Sheet1!B54</f>
        <v>7083000000</v>
      </c>
      <c r="K14" s="23">
        <f>Sheet1!C54</f>
        <v>7083000000</v>
      </c>
      <c r="L14" s="23">
        <f>VLOOKUP(I14,Sheet1!$A$1:$F$137,5,0)</f>
        <v>4585400000</v>
      </c>
      <c r="M14" s="23">
        <f>VLOOKUP(I14,Sheet1!$A$1:$F$137,6,0)</f>
        <v>4585400000</v>
      </c>
      <c r="N14" s="23">
        <f t="shared" si="4"/>
        <v>4585400000</v>
      </c>
    </row>
    <row r="15" spans="1:16" x14ac:dyDescent="0.3">
      <c r="A15" s="33"/>
      <c r="B15" s="34"/>
      <c r="C15" s="35"/>
      <c r="D15" s="35"/>
      <c r="E15" s="29"/>
      <c r="F15" s="29"/>
      <c r="G15" s="29"/>
      <c r="H15" s="31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30089215323</v>
      </c>
      <c r="M15" s="22">
        <f t="shared" ref="M15" si="6">SUM(M16:M17)</f>
        <v>94021772560</v>
      </c>
      <c r="N15" s="22">
        <f>SUM(N16:N17)</f>
        <v>94021772560</v>
      </c>
    </row>
    <row r="16" spans="1:16" x14ac:dyDescent="0.3">
      <c r="A16" s="33"/>
      <c r="B16" s="34"/>
      <c r="C16" s="35"/>
      <c r="D16" s="35"/>
      <c r="E16" s="29"/>
      <c r="F16" s="29"/>
      <c r="G16" s="29"/>
      <c r="H16" s="25"/>
      <c r="I16" s="23" t="s">
        <v>90</v>
      </c>
      <c r="J16" s="23">
        <f>Sheet1!B58</f>
        <v>22055000000</v>
      </c>
      <c r="K16" s="23">
        <f>Sheet1!C58</f>
        <v>22055000000</v>
      </c>
      <c r="L16" s="23">
        <f>VLOOKUP(I16,Sheet1!$A$1:$F$137,5,0)</f>
        <v>971733936</v>
      </c>
      <c r="M16" s="23">
        <f>VLOOKUP(I16,Sheet1!$A$1:$F$137,6,0)</f>
        <v>2438113850</v>
      </c>
      <c r="N16" s="23">
        <f t="shared" si="4"/>
        <v>2438113850</v>
      </c>
    </row>
    <row r="17" spans="1:14" x14ac:dyDescent="0.3">
      <c r="A17" s="33"/>
      <c r="B17" s="34"/>
      <c r="C17" s="35"/>
      <c r="D17" s="35"/>
      <c r="E17" s="29"/>
      <c r="F17" s="29"/>
      <c r="G17" s="30"/>
      <c r="H17" s="26"/>
      <c r="I17" s="23" t="s">
        <v>63</v>
      </c>
      <c r="J17" s="23">
        <f>Sheet1!B75</f>
        <v>248793000000</v>
      </c>
      <c r="K17" s="23">
        <f>Sheet1!C75</f>
        <v>248793000000</v>
      </c>
      <c r="L17" s="23">
        <f>VLOOKUP(I17,Sheet1!$A$1:$F$137,5,0)</f>
        <v>29117481387</v>
      </c>
      <c r="M17" s="23">
        <f>VLOOKUP(I17,Sheet1!$A$1:$F$137,6,0)</f>
        <v>91583658710</v>
      </c>
      <c r="N17" s="23">
        <f t="shared" si="4"/>
        <v>91583658710</v>
      </c>
    </row>
    <row r="18" spans="1:14" x14ac:dyDescent="0.3">
      <c r="A18" s="33"/>
      <c r="B18" s="34"/>
      <c r="C18" s="35"/>
      <c r="D18" s="35"/>
      <c r="E18" s="29"/>
      <c r="F18" s="29"/>
      <c r="G18" s="31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3"/>
      <c r="B19" s="34"/>
      <c r="C19" s="35"/>
      <c r="D19" s="35"/>
      <c r="E19" s="29"/>
      <c r="F19" s="29"/>
      <c r="G19" s="28"/>
      <c r="H19" s="31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3"/>
      <c r="B20" s="34"/>
      <c r="C20" s="35"/>
      <c r="D20" s="35"/>
      <c r="E20" s="29"/>
      <c r="F20" s="30"/>
      <c r="G20" s="30"/>
      <c r="H20" s="26"/>
      <c r="I20" s="23" t="s">
        <v>16</v>
      </c>
      <c r="J20" s="23">
        <f>Sheet1!B130</f>
        <v>17895000000</v>
      </c>
      <c r="K20" s="23">
        <f>Sheet1!C130</f>
        <v>17895000000</v>
      </c>
      <c r="L20" s="23">
        <f>VLOOKUP(H19,Sheet1!$A$1:$F$137,5,0)</f>
        <v>0</v>
      </c>
      <c r="M20" s="23">
        <f>VLOOKUP(H19,Sheet1!$A$1:$F$137,6,0)</f>
        <v>0</v>
      </c>
      <c r="N20" s="23">
        <f t="shared" ref="N20" si="9">M20</f>
        <v>0</v>
      </c>
    </row>
    <row r="21" spans="1:14" x14ac:dyDescent="0.3">
      <c r="A21" s="33"/>
      <c r="B21" s="34"/>
      <c r="C21" s="35"/>
      <c r="D21" s="35"/>
      <c r="E21" s="29"/>
      <c r="F21" s="31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1328958395</v>
      </c>
      <c r="M21" s="22">
        <f>M22+M28</f>
        <v>3938350303</v>
      </c>
      <c r="N21" s="22">
        <f>N22+N28</f>
        <v>3938350303</v>
      </c>
    </row>
    <row r="22" spans="1:14" x14ac:dyDescent="0.3">
      <c r="A22" s="33"/>
      <c r="B22" s="34"/>
      <c r="C22" s="35"/>
      <c r="D22" s="35"/>
      <c r="E22" s="29"/>
      <c r="F22" s="28"/>
      <c r="G22" s="31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1328958395</v>
      </c>
      <c r="M22" s="22">
        <f t="shared" si="10"/>
        <v>3938350303</v>
      </c>
      <c r="N22" s="22">
        <f>N23</f>
        <v>3938350303</v>
      </c>
    </row>
    <row r="23" spans="1:14" x14ac:dyDescent="0.3">
      <c r="A23" s="33"/>
      <c r="B23" s="34"/>
      <c r="C23" s="35"/>
      <c r="D23" s="35"/>
      <c r="E23" s="29"/>
      <c r="F23" s="29"/>
      <c r="G23" s="28"/>
      <c r="H23" s="31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1328958395</v>
      </c>
      <c r="M23" s="22">
        <f t="shared" si="11"/>
        <v>3938350303</v>
      </c>
      <c r="N23" s="22">
        <f>SUM(N24:N27)</f>
        <v>3938350303</v>
      </c>
    </row>
    <row r="24" spans="1:14" x14ac:dyDescent="0.3">
      <c r="A24" s="33"/>
      <c r="B24" s="34"/>
      <c r="C24" s="35"/>
      <c r="D24" s="35"/>
      <c r="E24" s="29"/>
      <c r="F24" s="29"/>
      <c r="G24" s="29"/>
      <c r="H24" s="26"/>
      <c r="I24" s="23" t="s">
        <v>20</v>
      </c>
      <c r="J24" s="23">
        <f>Sheet1!B88</f>
        <v>12542000000</v>
      </c>
      <c r="K24" s="23">
        <f>Sheet1!C88</f>
        <v>12542000000</v>
      </c>
      <c r="L24" s="23">
        <f>VLOOKUP("    인건비",Sheet1!$A$1:$F$137,5,0)</f>
        <v>819304000</v>
      </c>
      <c r="M24" s="23">
        <f>VLOOKUP("    인건비",Sheet1!$A$1:$F$137,6,0)</f>
        <v>2643510624</v>
      </c>
      <c r="N24" s="23">
        <f t="shared" ref="N24:N27" si="12">M24</f>
        <v>2643510624</v>
      </c>
    </row>
    <row r="25" spans="1:14" x14ac:dyDescent="0.3">
      <c r="A25" s="33"/>
      <c r="B25" s="34"/>
      <c r="C25" s="35"/>
      <c r="D25" s="35"/>
      <c r="E25" s="29"/>
      <c r="F25" s="29"/>
      <c r="G25" s="29"/>
      <c r="H25" s="26"/>
      <c r="I25" s="23" t="s">
        <v>21</v>
      </c>
      <c r="J25" s="23">
        <f>Sheet1!B91</f>
        <v>8696000000</v>
      </c>
      <c r="K25" s="23">
        <f>Sheet1!C91</f>
        <v>8696000000</v>
      </c>
      <c r="L25" s="23">
        <f>VLOOKUP("    기관운영비",Sheet1!$A$1:$F$137,5,0)</f>
        <v>401997668</v>
      </c>
      <c r="M25" s="23">
        <f>VLOOKUP("    기관운영비",Sheet1!$A$1:$F$137,6,0)</f>
        <v>1074714391</v>
      </c>
      <c r="N25" s="23">
        <f t="shared" si="12"/>
        <v>1074714391</v>
      </c>
    </row>
    <row r="26" spans="1:14" x14ac:dyDescent="0.3">
      <c r="A26" s="33"/>
      <c r="B26" s="34"/>
      <c r="C26" s="35"/>
      <c r="D26" s="35"/>
      <c r="E26" s="29"/>
      <c r="F26" s="29"/>
      <c r="G26" s="29"/>
      <c r="H26" s="26"/>
      <c r="I26" s="23" t="s">
        <v>73</v>
      </c>
      <c r="J26" s="23">
        <f>Sheet1!B112</f>
        <v>362000000</v>
      </c>
      <c r="K26" s="23">
        <f>Sheet1!C112</f>
        <v>362000000</v>
      </c>
      <c r="L26" s="23">
        <f>VLOOKUP(I26,Sheet1!$A$1:$F$137,5,0)</f>
        <v>19086948</v>
      </c>
      <c r="M26" s="23">
        <f>VLOOKUP(I26,Sheet1!$A$1:$F$137,6,0)</f>
        <v>30194238</v>
      </c>
      <c r="N26" s="23">
        <f t="shared" si="12"/>
        <v>30194238</v>
      </c>
    </row>
    <row r="27" spans="1:14" x14ac:dyDescent="0.3">
      <c r="A27" s="33"/>
      <c r="B27" s="34"/>
      <c r="C27" s="35"/>
      <c r="D27" s="35"/>
      <c r="E27" s="29"/>
      <c r="F27" s="29"/>
      <c r="G27" s="30"/>
      <c r="H27" s="26"/>
      <c r="I27" s="23" t="s">
        <v>74</v>
      </c>
      <c r="J27" s="23">
        <f>Sheet1!B119</f>
        <v>1682000000</v>
      </c>
      <c r="K27" s="23">
        <f>Sheet1!C119</f>
        <v>1682000000</v>
      </c>
      <c r="L27" s="23">
        <f>VLOOKUP(I27,Sheet1!$A$1:$F$137,5,0)</f>
        <v>88569779</v>
      </c>
      <c r="M27" s="23">
        <f>VLOOKUP(I27,Sheet1!$A$1:$F$137,6,0)</f>
        <v>189931050</v>
      </c>
      <c r="N27" s="23">
        <f t="shared" si="12"/>
        <v>189931050</v>
      </c>
    </row>
    <row r="28" spans="1:14" x14ac:dyDescent="0.3">
      <c r="A28" s="33"/>
      <c r="B28" s="34"/>
      <c r="C28" s="35"/>
      <c r="D28" s="35"/>
      <c r="E28" s="29"/>
      <c r="F28" s="29"/>
      <c r="G28" s="36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3"/>
      <c r="B29" s="34"/>
      <c r="C29" s="35"/>
      <c r="D29" s="35"/>
      <c r="E29" s="29"/>
      <c r="F29" s="29"/>
      <c r="G29" s="28"/>
      <c r="H29" s="31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3"/>
      <c r="B30" s="34"/>
      <c r="C30" s="35"/>
      <c r="D30" s="35"/>
      <c r="E30" s="30"/>
      <c r="F30" s="30"/>
      <c r="G30" s="30"/>
      <c r="H30" s="24"/>
      <c r="I30" s="23" t="s">
        <v>24</v>
      </c>
      <c r="J30" s="23">
        <f>Sheet1!B135</f>
        <v>113875000000</v>
      </c>
      <c r="K30" s="23">
        <f>Sheet1!C135</f>
        <v>113875000000</v>
      </c>
      <c r="L30" s="23">
        <f>VLOOKUP(G28,Sheet1!$A$1:$F$137,5,0)</f>
        <v>0</v>
      </c>
      <c r="M30" s="23">
        <f>VLOOKUP(G28,Sheet1!$A$1:$F$137,6,0)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workbookViewId="0">
      <selection activeCell="B62" sqref="B62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70296954957</v>
      </c>
      <c r="E2" s="13">
        <v>54809341195</v>
      </c>
      <c r="F2" s="13">
        <f>D2+E2</f>
        <v>125106296152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6242263380</v>
      </c>
      <c r="E3" s="15">
        <v>19435892154</v>
      </c>
      <c r="F3" s="13">
        <f t="shared" ref="F3:F66" si="0">D3+E3</f>
        <v>25678155534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2034239883</v>
      </c>
      <c r="E4" s="15">
        <v>7767793803</v>
      </c>
      <c r="F4" s="13">
        <f t="shared" si="0"/>
        <v>9802033686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167288450</v>
      </c>
      <c r="E5" s="15">
        <v>77350208</v>
      </c>
      <c r="F5" s="13">
        <f t="shared" si="0"/>
        <v>244638658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0</v>
      </c>
      <c r="E6" s="15">
        <v>0</v>
      </c>
      <c r="F6" s="13">
        <f t="shared" si="0"/>
        <v>0</v>
      </c>
    </row>
    <row r="7" spans="1:6" s="14" customFormat="1" x14ac:dyDescent="0.3">
      <c r="A7" s="9" t="s">
        <v>36</v>
      </c>
      <c r="B7" s="15">
        <v>7808194000</v>
      </c>
      <c r="C7" s="15">
        <v>7808194000</v>
      </c>
      <c r="D7" s="15">
        <v>422850572</v>
      </c>
      <c r="E7" s="15">
        <v>265894956</v>
      </c>
      <c r="F7" s="13">
        <f t="shared" si="0"/>
        <v>688745528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84369918</v>
      </c>
      <c r="E8" s="15">
        <v>40540200</v>
      </c>
      <c r="F8" s="13">
        <f t="shared" si="0"/>
        <v>124910118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356700</v>
      </c>
      <c r="E9" s="15">
        <v>960750</v>
      </c>
      <c r="F9" s="13">
        <f t="shared" si="0"/>
        <v>1317450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2719200</v>
      </c>
      <c r="E10" s="15">
        <v>0</v>
      </c>
      <c r="F10" s="13">
        <f t="shared" si="0"/>
        <v>2719200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29251430</v>
      </c>
      <c r="E11" s="15">
        <v>76203200</v>
      </c>
      <c r="F11" s="13">
        <f t="shared" si="0"/>
        <v>105454630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2800000000</v>
      </c>
      <c r="D13" s="15">
        <v>0</v>
      </c>
      <c r="E13" s="15">
        <v>0</v>
      </c>
      <c r="F13" s="13">
        <f t="shared" si="0"/>
        <v>0</v>
      </c>
    </row>
    <row r="14" spans="1:6" s="14" customFormat="1" x14ac:dyDescent="0.3">
      <c r="A14" s="9" t="s">
        <v>43</v>
      </c>
      <c r="B14" s="15">
        <v>36625000</v>
      </c>
      <c r="C14" s="15">
        <v>36625000</v>
      </c>
      <c r="D14" s="15">
        <v>12576933</v>
      </c>
      <c r="E14" s="15">
        <v>7471199</v>
      </c>
      <c r="F14" s="13">
        <f t="shared" si="0"/>
        <v>20048132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0</v>
      </c>
      <c r="E15" s="15">
        <v>0</v>
      </c>
      <c r="F15" s="13">
        <f t="shared" si="0"/>
        <v>0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1973150</v>
      </c>
      <c r="E16" s="15">
        <v>3585770</v>
      </c>
      <c r="F16" s="13">
        <f t="shared" si="0"/>
        <v>5558920</v>
      </c>
    </row>
    <row r="17" spans="1:6" s="14" customFormat="1" x14ac:dyDescent="0.3">
      <c r="A17" s="19" t="s">
        <v>46</v>
      </c>
      <c r="B17" s="20">
        <v>1686000000</v>
      </c>
      <c r="C17" s="20">
        <v>1686000000</v>
      </c>
      <c r="D17" s="15">
        <v>0</v>
      </c>
      <c r="E17" s="20">
        <v>30000000</v>
      </c>
      <c r="F17" s="13">
        <f t="shared" si="0"/>
        <v>30000000</v>
      </c>
    </row>
    <row r="18" spans="1:6" s="14" customFormat="1" x14ac:dyDescent="0.3">
      <c r="A18" s="9" t="s">
        <v>47</v>
      </c>
      <c r="B18" s="15">
        <v>35804000000</v>
      </c>
      <c r="C18" s="15">
        <v>35804000000</v>
      </c>
      <c r="D18" s="15">
        <v>1300900000</v>
      </c>
      <c r="E18" s="15">
        <v>7258762000</v>
      </c>
      <c r="F18" s="13">
        <f t="shared" si="0"/>
        <v>8559662000</v>
      </c>
    </row>
    <row r="19" spans="1:6" s="14" customFormat="1" x14ac:dyDescent="0.3">
      <c r="A19" s="9" t="s">
        <v>48</v>
      </c>
      <c r="B19" s="15">
        <v>191492000</v>
      </c>
      <c r="C19" s="15">
        <v>191492000</v>
      </c>
      <c r="D19" s="15">
        <v>11953530</v>
      </c>
      <c r="E19" s="15">
        <v>7025520</v>
      </c>
      <c r="F19" s="13">
        <f t="shared" si="0"/>
        <v>18979050</v>
      </c>
    </row>
    <row r="20" spans="1:6" s="14" customFormat="1" x14ac:dyDescent="0.3">
      <c r="A20" s="9" t="s">
        <v>49</v>
      </c>
      <c r="B20" s="15">
        <v>19000000</v>
      </c>
      <c r="C20" s="15">
        <v>19000000</v>
      </c>
      <c r="D20" s="15">
        <v>0</v>
      </c>
      <c r="E20" s="15">
        <v>0</v>
      </c>
      <c r="F20" s="13">
        <f t="shared" si="0"/>
        <v>0</v>
      </c>
    </row>
    <row r="21" spans="1:6" s="14" customFormat="1" x14ac:dyDescent="0.3">
      <c r="A21" s="9" t="s">
        <v>50</v>
      </c>
      <c r="B21" s="15">
        <v>279000000</v>
      </c>
      <c r="C21" s="15">
        <v>279000000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26</v>
      </c>
      <c r="B22" s="21">
        <v>32629000000</v>
      </c>
      <c r="C22" s="15">
        <v>32629000000</v>
      </c>
      <c r="D22" s="15">
        <v>608023497</v>
      </c>
      <c r="E22" s="15">
        <v>7668098351</v>
      </c>
      <c r="F22" s="13">
        <f t="shared" si="0"/>
        <v>8276121848</v>
      </c>
    </row>
    <row r="23" spans="1:6" s="14" customFormat="1" x14ac:dyDescent="0.3">
      <c r="A23" s="9" t="s">
        <v>34</v>
      </c>
      <c r="B23" s="15">
        <v>910879000</v>
      </c>
      <c r="C23" s="15">
        <v>910879000</v>
      </c>
      <c r="D23" s="15">
        <v>46569411</v>
      </c>
      <c r="E23" s="15">
        <v>32309632</v>
      </c>
      <c r="F23" s="13">
        <f t="shared" si="0"/>
        <v>78879043</v>
      </c>
    </row>
    <row r="24" spans="1:6" s="14" customFormat="1" x14ac:dyDescent="0.3">
      <c r="A24" s="9" t="s">
        <v>35</v>
      </c>
      <c r="B24" s="15">
        <v>9600000</v>
      </c>
      <c r="C24" s="15">
        <v>9600000</v>
      </c>
      <c r="D24" s="15">
        <v>0</v>
      </c>
      <c r="E24" s="15">
        <v>0</v>
      </c>
      <c r="F24" s="13">
        <f t="shared" si="0"/>
        <v>0</v>
      </c>
    </row>
    <row r="25" spans="1:6" s="14" customFormat="1" x14ac:dyDescent="0.3">
      <c r="A25" s="9" t="s">
        <v>36</v>
      </c>
      <c r="B25" s="15">
        <v>3828941000</v>
      </c>
      <c r="C25" s="15">
        <v>3828941000</v>
      </c>
      <c r="D25" s="15">
        <v>141083700</v>
      </c>
      <c r="E25" s="15">
        <v>249031956</v>
      </c>
      <c r="F25" s="13">
        <f t="shared" si="0"/>
        <v>390115656</v>
      </c>
    </row>
    <row r="26" spans="1:6" s="14" customFormat="1" x14ac:dyDescent="0.3">
      <c r="A26" s="9" t="s">
        <v>37</v>
      </c>
      <c r="B26" s="15">
        <v>79500000</v>
      </c>
      <c r="C26" s="15">
        <v>79500000</v>
      </c>
      <c r="D26" s="15">
        <v>15789940</v>
      </c>
      <c r="E26" s="15">
        <v>5882590</v>
      </c>
      <c r="F26" s="13">
        <f t="shared" si="0"/>
        <v>21672530</v>
      </c>
    </row>
    <row r="27" spans="1:6" s="14" customFormat="1" x14ac:dyDescent="0.3">
      <c r="A27" s="9" t="s">
        <v>51</v>
      </c>
      <c r="B27" s="15">
        <v>1500000</v>
      </c>
      <c r="C27" s="15">
        <v>1500000</v>
      </c>
      <c r="D27" s="15">
        <v>0</v>
      </c>
      <c r="E27" s="15">
        <v>0</v>
      </c>
      <c r="F27" s="13">
        <f t="shared" si="0"/>
        <v>0</v>
      </c>
    </row>
    <row r="28" spans="1:6" s="14" customFormat="1" x14ac:dyDescent="0.3">
      <c r="A28" s="9" t="s">
        <v>52</v>
      </c>
      <c r="B28" s="15">
        <v>25200000</v>
      </c>
      <c r="C28" s="15">
        <v>25200000</v>
      </c>
      <c r="D28" s="15">
        <v>0</v>
      </c>
      <c r="E28" s="15">
        <v>1792500</v>
      </c>
      <c r="F28" s="13">
        <f t="shared" si="0"/>
        <v>1792500</v>
      </c>
    </row>
    <row r="29" spans="1:6" s="14" customFormat="1" x14ac:dyDescent="0.3">
      <c r="A29" s="9" t="s">
        <v>39</v>
      </c>
      <c r="B29" s="15">
        <v>30000000</v>
      </c>
      <c r="C29" s="15">
        <v>30000000</v>
      </c>
      <c r="D29" s="15">
        <v>8326160</v>
      </c>
      <c r="E29" s="15">
        <v>0</v>
      </c>
      <c r="F29" s="13">
        <f t="shared" si="0"/>
        <v>8326160</v>
      </c>
    </row>
    <row r="30" spans="1:6" s="14" customFormat="1" x14ac:dyDescent="0.3">
      <c r="A30" s="9" t="s">
        <v>53</v>
      </c>
      <c r="B30" s="15">
        <v>21000000</v>
      </c>
      <c r="C30" s="15">
        <v>21000000</v>
      </c>
      <c r="D30" s="15">
        <v>12375480</v>
      </c>
      <c r="E30" s="15">
        <v>2185910</v>
      </c>
      <c r="F30" s="13">
        <f t="shared" si="0"/>
        <v>14561390</v>
      </c>
    </row>
    <row r="31" spans="1:6" s="14" customFormat="1" x14ac:dyDescent="0.3">
      <c r="A31" s="9" t="s">
        <v>40</v>
      </c>
      <c r="B31" s="15">
        <v>130000000</v>
      </c>
      <c r="C31" s="15">
        <v>130000000</v>
      </c>
      <c r="D31" s="15">
        <v>18209300</v>
      </c>
      <c r="E31" s="15">
        <v>13476270</v>
      </c>
      <c r="F31" s="13">
        <f t="shared" si="0"/>
        <v>31685570</v>
      </c>
    </row>
    <row r="32" spans="1:6" s="14" customFormat="1" x14ac:dyDescent="0.3">
      <c r="A32" s="9" t="s">
        <v>41</v>
      </c>
      <c r="B32" s="15">
        <v>10000000</v>
      </c>
      <c r="C32" s="15">
        <v>10000000</v>
      </c>
      <c r="D32" s="15">
        <v>0</v>
      </c>
      <c r="E32" s="15">
        <v>0</v>
      </c>
      <c r="F32" s="13">
        <f t="shared" si="0"/>
        <v>0</v>
      </c>
    </row>
    <row r="33" spans="1:6" s="14" customFormat="1" x14ac:dyDescent="0.3">
      <c r="A33" s="9" t="s">
        <v>42</v>
      </c>
      <c r="B33" s="15">
        <v>600000000</v>
      </c>
      <c r="C33" s="15">
        <v>600000000</v>
      </c>
      <c r="D33" s="15">
        <v>61324465</v>
      </c>
      <c r="E33" s="15">
        <v>49671293</v>
      </c>
      <c r="F33" s="13">
        <f t="shared" si="0"/>
        <v>110995758</v>
      </c>
    </row>
    <row r="34" spans="1:6" s="14" customFormat="1" x14ac:dyDescent="0.3">
      <c r="A34" s="9" t="s">
        <v>43</v>
      </c>
      <c r="B34" s="15">
        <v>6891000</v>
      </c>
      <c r="C34" s="15">
        <v>6891000</v>
      </c>
      <c r="D34" s="15">
        <v>849200</v>
      </c>
      <c r="E34" s="15">
        <v>469200</v>
      </c>
      <c r="F34" s="13">
        <f t="shared" si="0"/>
        <v>1318400</v>
      </c>
    </row>
    <row r="35" spans="1:6" s="14" customFormat="1" x14ac:dyDescent="0.3">
      <c r="A35" s="9" t="s">
        <v>44</v>
      </c>
      <c r="B35" s="15">
        <v>8903000</v>
      </c>
      <c r="C35" s="15">
        <v>8903000</v>
      </c>
      <c r="D35" s="15">
        <v>3359738</v>
      </c>
      <c r="E35" s="15">
        <v>0</v>
      </c>
      <c r="F35" s="13">
        <f t="shared" si="0"/>
        <v>3359738</v>
      </c>
    </row>
    <row r="36" spans="1:6" s="14" customFormat="1" x14ac:dyDescent="0.3">
      <c r="A36" s="9" t="s">
        <v>45</v>
      </c>
      <c r="B36" s="15">
        <v>11301000</v>
      </c>
      <c r="C36" s="15">
        <v>11301000</v>
      </c>
      <c r="D36" s="15">
        <v>662293</v>
      </c>
      <c r="E36" s="15">
        <v>468500</v>
      </c>
      <c r="F36" s="13">
        <f t="shared" si="0"/>
        <v>1130793</v>
      </c>
    </row>
    <row r="37" spans="1:6" s="14" customFormat="1" x14ac:dyDescent="0.3">
      <c r="A37" s="9" t="s">
        <v>46</v>
      </c>
      <c r="B37" s="15">
        <v>64000000</v>
      </c>
      <c r="C37" s="15">
        <v>64000000</v>
      </c>
      <c r="D37" s="15">
        <v>0</v>
      </c>
      <c r="E37" s="15">
        <v>0</v>
      </c>
      <c r="F37" s="13">
        <f t="shared" si="0"/>
        <v>0</v>
      </c>
    </row>
    <row r="38" spans="1:6" s="14" customFormat="1" x14ac:dyDescent="0.3">
      <c r="A38" s="9" t="s">
        <v>47</v>
      </c>
      <c r="B38" s="15">
        <v>25756000000</v>
      </c>
      <c r="C38" s="15">
        <v>25756000000</v>
      </c>
      <c r="D38" s="15">
        <v>292000000</v>
      </c>
      <c r="E38" s="15">
        <v>6565610220</v>
      </c>
      <c r="F38" s="13">
        <f t="shared" si="0"/>
        <v>6857610220</v>
      </c>
    </row>
    <row r="39" spans="1:6" s="14" customFormat="1" x14ac:dyDescent="0.3">
      <c r="A39" s="9" t="s">
        <v>54</v>
      </c>
      <c r="B39" s="15">
        <v>742000000</v>
      </c>
      <c r="C39" s="15">
        <v>742000000</v>
      </c>
      <c r="D39" s="15">
        <v>0</v>
      </c>
      <c r="E39" s="15">
        <v>742000000</v>
      </c>
      <c r="F39" s="13">
        <f t="shared" si="0"/>
        <v>742000000</v>
      </c>
    </row>
    <row r="40" spans="1:6" s="14" customFormat="1" x14ac:dyDescent="0.3">
      <c r="A40" s="9" t="s">
        <v>48</v>
      </c>
      <c r="B40" s="15">
        <v>169285000</v>
      </c>
      <c r="C40" s="15">
        <v>169285000</v>
      </c>
      <c r="D40" s="15">
        <v>4391500</v>
      </c>
      <c r="E40" s="15">
        <v>3203780</v>
      </c>
      <c r="F40" s="13">
        <f t="shared" si="0"/>
        <v>7595280</v>
      </c>
    </row>
    <row r="41" spans="1:6" s="14" customFormat="1" x14ac:dyDescent="0.3">
      <c r="A41" s="9" t="s">
        <v>49</v>
      </c>
      <c r="B41" s="15">
        <v>153000000</v>
      </c>
      <c r="C41" s="15">
        <v>153000000</v>
      </c>
      <c r="D41" s="15">
        <v>2959000</v>
      </c>
      <c r="E41" s="15">
        <v>1996500</v>
      </c>
      <c r="F41" s="13">
        <f t="shared" si="0"/>
        <v>4955500</v>
      </c>
    </row>
    <row r="42" spans="1:6" s="14" customFormat="1" x14ac:dyDescent="0.3">
      <c r="A42" s="9" t="s">
        <v>50</v>
      </c>
      <c r="B42" s="15">
        <v>71000000</v>
      </c>
      <c r="C42" s="15">
        <v>71000000</v>
      </c>
      <c r="D42" s="15">
        <v>123310</v>
      </c>
      <c r="E42" s="15">
        <v>0</v>
      </c>
      <c r="F42" s="13">
        <f t="shared" si="0"/>
        <v>123310</v>
      </c>
    </row>
    <row r="43" spans="1:6" s="14" customFormat="1" x14ac:dyDescent="0.3">
      <c r="A43" s="9" t="s">
        <v>27</v>
      </c>
      <c r="B43" s="21">
        <v>18000000000</v>
      </c>
      <c r="C43" s="15">
        <v>18000000000</v>
      </c>
      <c r="D43" s="15">
        <v>3000000000</v>
      </c>
      <c r="E43" s="15">
        <v>4000000000</v>
      </c>
      <c r="F43" s="13">
        <f t="shared" si="0"/>
        <v>7000000000</v>
      </c>
    </row>
    <row r="44" spans="1:6" s="14" customFormat="1" x14ac:dyDescent="0.3">
      <c r="A44" s="9" t="s">
        <v>55</v>
      </c>
      <c r="B44" s="15">
        <v>18000000000</v>
      </c>
      <c r="C44" s="15">
        <v>18000000000</v>
      </c>
      <c r="D44" s="15">
        <v>3000000000</v>
      </c>
      <c r="E44" s="15">
        <v>4000000000</v>
      </c>
      <c r="F44" s="13">
        <f t="shared" si="0"/>
        <v>7000000000</v>
      </c>
    </row>
    <row r="45" spans="1:6" s="14" customFormat="1" x14ac:dyDescent="0.3">
      <c r="A45" s="9" t="s">
        <v>28</v>
      </c>
      <c r="B45" s="21">
        <v>1087000000</v>
      </c>
      <c r="C45" s="15">
        <v>1087000000</v>
      </c>
      <c r="D45" s="15">
        <v>600000000</v>
      </c>
      <c r="E45" s="15">
        <v>0</v>
      </c>
      <c r="F45" s="13">
        <f t="shared" si="0"/>
        <v>600000000</v>
      </c>
    </row>
    <row r="46" spans="1:6" s="14" customFormat="1" x14ac:dyDescent="0.3">
      <c r="A46" s="9" t="s">
        <v>47</v>
      </c>
      <c r="B46" s="15">
        <v>1087000000</v>
      </c>
      <c r="C46" s="15">
        <v>1087000000</v>
      </c>
      <c r="D46" s="15">
        <v>600000000</v>
      </c>
      <c r="E46" s="15">
        <v>0</v>
      </c>
      <c r="F46" s="13">
        <f t="shared" si="0"/>
        <v>600000000</v>
      </c>
    </row>
    <row r="47" spans="1:6" s="14" customFormat="1" x14ac:dyDescent="0.3">
      <c r="A47" s="9" t="s">
        <v>56</v>
      </c>
      <c r="B47" s="15">
        <v>10377000000</v>
      </c>
      <c r="C47" s="15">
        <v>10377000000</v>
      </c>
      <c r="D47" s="15">
        <v>122134340</v>
      </c>
      <c r="E47" s="15">
        <v>5284233718</v>
      </c>
      <c r="F47" s="13">
        <f t="shared" si="0"/>
        <v>5406368058</v>
      </c>
    </row>
    <row r="48" spans="1:6" s="14" customFormat="1" x14ac:dyDescent="0.3">
      <c r="A48" s="9" t="s">
        <v>57</v>
      </c>
      <c r="B48" s="21">
        <v>3294000000</v>
      </c>
      <c r="C48" s="15">
        <v>3294000000</v>
      </c>
      <c r="D48" s="15">
        <v>122134340</v>
      </c>
      <c r="E48" s="15">
        <v>698833718</v>
      </c>
      <c r="F48" s="13">
        <f t="shared" si="0"/>
        <v>820968058</v>
      </c>
    </row>
    <row r="49" spans="1:6" s="14" customFormat="1" x14ac:dyDescent="0.3">
      <c r="A49" s="9" t="s">
        <v>36</v>
      </c>
      <c r="B49" s="15">
        <v>247993000</v>
      </c>
      <c r="C49" s="15">
        <v>247993000</v>
      </c>
      <c r="D49" s="15">
        <v>2134340</v>
      </c>
      <c r="E49" s="15">
        <v>1707118</v>
      </c>
      <c r="F49" s="13">
        <f t="shared" si="0"/>
        <v>3841458</v>
      </c>
    </row>
    <row r="50" spans="1:6" s="14" customFormat="1" x14ac:dyDescent="0.3">
      <c r="A50" s="9" t="s">
        <v>42</v>
      </c>
      <c r="B50" s="15">
        <v>19000000</v>
      </c>
      <c r="C50" s="15">
        <v>19000000</v>
      </c>
      <c r="D50" s="15">
        <v>0</v>
      </c>
      <c r="E50" s="15">
        <v>0</v>
      </c>
      <c r="F50" s="13">
        <f t="shared" si="0"/>
        <v>0</v>
      </c>
    </row>
    <row r="51" spans="1:6" s="14" customFormat="1" x14ac:dyDescent="0.3">
      <c r="A51" s="9" t="s">
        <v>43</v>
      </c>
      <c r="B51" s="15">
        <v>1005000</v>
      </c>
      <c r="C51" s="15">
        <v>1005000</v>
      </c>
      <c r="D51" s="15">
        <v>0</v>
      </c>
      <c r="E51" s="15">
        <v>126600</v>
      </c>
      <c r="F51" s="13">
        <f t="shared" si="0"/>
        <v>126600</v>
      </c>
    </row>
    <row r="52" spans="1:6" s="14" customFormat="1" x14ac:dyDescent="0.3">
      <c r="A52" s="9" t="s">
        <v>45</v>
      </c>
      <c r="B52" s="15">
        <v>1002000</v>
      </c>
      <c r="C52" s="15">
        <v>1002000</v>
      </c>
      <c r="D52" s="15">
        <v>0</v>
      </c>
      <c r="E52" s="15">
        <v>0</v>
      </c>
      <c r="F52" s="13">
        <f t="shared" si="0"/>
        <v>0</v>
      </c>
    </row>
    <row r="53" spans="1:6" s="14" customFormat="1" x14ac:dyDescent="0.3">
      <c r="A53" s="9" t="s">
        <v>47</v>
      </c>
      <c r="B53" s="15">
        <v>3025000000</v>
      </c>
      <c r="C53" s="15">
        <v>3025000000</v>
      </c>
      <c r="D53" s="15">
        <v>120000000</v>
      </c>
      <c r="E53" s="15">
        <v>697000000</v>
      </c>
      <c r="F53" s="13">
        <f t="shared" si="0"/>
        <v>817000000</v>
      </c>
    </row>
    <row r="54" spans="1:6" s="14" customFormat="1" x14ac:dyDescent="0.3">
      <c r="A54" s="9" t="s">
        <v>58</v>
      </c>
      <c r="B54" s="21">
        <v>7083000000</v>
      </c>
      <c r="C54" s="15">
        <v>7083000000</v>
      </c>
      <c r="D54" s="15">
        <v>0</v>
      </c>
      <c r="E54" s="15">
        <v>4585400000</v>
      </c>
      <c r="F54" s="13">
        <f t="shared" si="0"/>
        <v>4585400000</v>
      </c>
    </row>
    <row r="55" spans="1:6" s="14" customFormat="1" x14ac:dyDescent="0.3">
      <c r="A55" s="9" t="s">
        <v>47</v>
      </c>
      <c r="B55" s="15">
        <v>5422000000</v>
      </c>
      <c r="C55" s="15">
        <v>5422000000</v>
      </c>
      <c r="D55" s="15">
        <v>0</v>
      </c>
      <c r="E55" s="15">
        <v>4030400000</v>
      </c>
      <c r="F55" s="13">
        <f t="shared" si="0"/>
        <v>4030400000</v>
      </c>
    </row>
    <row r="56" spans="1:6" s="14" customFormat="1" x14ac:dyDescent="0.3">
      <c r="A56" s="9" t="s">
        <v>59</v>
      </c>
      <c r="B56" s="15">
        <v>1661000000</v>
      </c>
      <c r="C56" s="15">
        <v>1661000000</v>
      </c>
      <c r="D56" s="15">
        <v>0</v>
      </c>
      <c r="E56" s="15">
        <v>555000000</v>
      </c>
      <c r="F56" s="13">
        <f t="shared" si="0"/>
        <v>555000000</v>
      </c>
    </row>
    <row r="57" spans="1:6" s="14" customFormat="1" x14ac:dyDescent="0.3">
      <c r="A57" s="9" t="s">
        <v>60</v>
      </c>
      <c r="B57" s="15">
        <v>270848000000</v>
      </c>
      <c r="C57" s="15">
        <v>270848000000</v>
      </c>
      <c r="D57" s="15">
        <v>63932557237</v>
      </c>
      <c r="E57" s="15">
        <v>30089215323</v>
      </c>
      <c r="F57" s="13">
        <f t="shared" si="0"/>
        <v>94021772560</v>
      </c>
    </row>
    <row r="58" spans="1:6" s="14" customFormat="1" x14ac:dyDescent="0.3">
      <c r="A58" s="9" t="s">
        <v>89</v>
      </c>
      <c r="B58" s="21">
        <v>22055000000</v>
      </c>
      <c r="C58" s="15">
        <v>22055000000</v>
      </c>
      <c r="D58" s="15">
        <v>1466379914</v>
      </c>
      <c r="E58" s="15">
        <v>971733936</v>
      </c>
      <c r="F58" s="13">
        <f t="shared" si="0"/>
        <v>2438113850</v>
      </c>
    </row>
    <row r="59" spans="1:6" s="14" customFormat="1" x14ac:dyDescent="0.3">
      <c r="A59" s="9" t="s">
        <v>34</v>
      </c>
      <c r="B59" s="15">
        <v>646632000</v>
      </c>
      <c r="C59" s="15">
        <v>646632000</v>
      </c>
      <c r="D59" s="15">
        <v>93093828</v>
      </c>
      <c r="E59" s="15">
        <v>51491591</v>
      </c>
      <c r="F59" s="13">
        <f t="shared" si="0"/>
        <v>144585419</v>
      </c>
    </row>
    <row r="60" spans="1:6" s="14" customFormat="1" x14ac:dyDescent="0.3">
      <c r="A60" s="9" t="s">
        <v>36</v>
      </c>
      <c r="B60" s="15">
        <v>3216255000</v>
      </c>
      <c r="C60" s="15">
        <v>3216255000</v>
      </c>
      <c r="D60" s="15">
        <v>86203392</v>
      </c>
      <c r="E60" s="15">
        <v>102225643</v>
      </c>
      <c r="F60" s="13">
        <f t="shared" si="0"/>
        <v>188429035</v>
      </c>
    </row>
    <row r="61" spans="1:6" s="14" customFormat="1" x14ac:dyDescent="0.3">
      <c r="A61" s="9" t="s">
        <v>37</v>
      </c>
      <c r="B61" s="15">
        <v>18639000</v>
      </c>
      <c r="C61" s="15">
        <v>18639000</v>
      </c>
      <c r="D61" s="15">
        <v>2080620</v>
      </c>
      <c r="E61" s="15">
        <v>1405100</v>
      </c>
      <c r="F61" s="13">
        <f t="shared" si="0"/>
        <v>3485720</v>
      </c>
    </row>
    <row r="62" spans="1:6" s="14" customFormat="1" x14ac:dyDescent="0.3">
      <c r="A62" s="9" t="s">
        <v>39</v>
      </c>
      <c r="B62" s="15">
        <v>1077800000</v>
      </c>
      <c r="C62" s="15">
        <v>1077800000</v>
      </c>
      <c r="D62" s="15">
        <v>172872710</v>
      </c>
      <c r="E62" s="15">
        <v>87596600</v>
      </c>
      <c r="F62" s="13">
        <f t="shared" si="0"/>
        <v>260469310</v>
      </c>
    </row>
    <row r="63" spans="1:6" s="14" customFormat="1" x14ac:dyDescent="0.3">
      <c r="A63" s="9" t="s">
        <v>40</v>
      </c>
      <c r="B63" s="15">
        <v>300000000</v>
      </c>
      <c r="C63" s="15">
        <v>300000000</v>
      </c>
      <c r="D63" s="15">
        <v>0</v>
      </c>
      <c r="E63" s="15">
        <v>19908200</v>
      </c>
      <c r="F63" s="13">
        <f t="shared" si="0"/>
        <v>19908200</v>
      </c>
    </row>
    <row r="64" spans="1:6" s="14" customFormat="1" x14ac:dyDescent="0.3">
      <c r="A64" s="9" t="s">
        <v>41</v>
      </c>
      <c r="B64" s="15">
        <v>9600000</v>
      </c>
      <c r="C64" s="15">
        <v>9600000</v>
      </c>
      <c r="D64" s="15">
        <v>0</v>
      </c>
      <c r="E64" s="15">
        <v>0</v>
      </c>
      <c r="F64" s="13">
        <f t="shared" si="0"/>
        <v>0</v>
      </c>
    </row>
    <row r="65" spans="1:6" s="14" customFormat="1" x14ac:dyDescent="0.3">
      <c r="A65" s="19" t="s">
        <v>42</v>
      </c>
      <c r="B65" s="20">
        <v>700000000</v>
      </c>
      <c r="C65" s="20">
        <v>700000000</v>
      </c>
      <c r="D65" s="20">
        <v>0</v>
      </c>
      <c r="E65" s="20">
        <v>19289330</v>
      </c>
      <c r="F65" s="13">
        <f t="shared" si="0"/>
        <v>19289330</v>
      </c>
    </row>
    <row r="66" spans="1:6" s="14" customFormat="1" x14ac:dyDescent="0.3">
      <c r="A66" s="9" t="s">
        <v>43</v>
      </c>
      <c r="B66" s="15">
        <v>15750000</v>
      </c>
      <c r="C66" s="15">
        <v>15750000</v>
      </c>
      <c r="D66" s="15">
        <v>2745000</v>
      </c>
      <c r="E66" s="15">
        <v>1688298</v>
      </c>
      <c r="F66" s="13">
        <f t="shared" si="0"/>
        <v>4433298</v>
      </c>
    </row>
    <row r="67" spans="1:6" s="14" customFormat="1" x14ac:dyDescent="0.3">
      <c r="A67" s="9" t="s">
        <v>44</v>
      </c>
      <c r="B67" s="15">
        <v>24730000</v>
      </c>
      <c r="C67" s="15">
        <v>24730000</v>
      </c>
      <c r="D67" s="15">
        <v>0</v>
      </c>
      <c r="E67" s="15">
        <v>0</v>
      </c>
      <c r="F67" s="13">
        <f t="shared" ref="F67:F130" si="1">D67+E67</f>
        <v>0</v>
      </c>
    </row>
    <row r="68" spans="1:6" s="14" customFormat="1" x14ac:dyDescent="0.3">
      <c r="A68" s="9" t="s">
        <v>45</v>
      </c>
      <c r="B68" s="15">
        <v>22602000</v>
      </c>
      <c r="C68" s="15">
        <v>22602000</v>
      </c>
      <c r="D68" s="15">
        <v>1190088</v>
      </c>
      <c r="E68" s="15">
        <v>1786950</v>
      </c>
      <c r="F68" s="13">
        <f t="shared" si="1"/>
        <v>2977038</v>
      </c>
    </row>
    <row r="69" spans="1:6" s="14" customFormat="1" x14ac:dyDescent="0.3">
      <c r="A69" s="9" t="s">
        <v>61</v>
      </c>
      <c r="B69" s="15">
        <v>930340000</v>
      </c>
      <c r="C69" s="15">
        <v>930340000</v>
      </c>
      <c r="D69" s="15">
        <v>0</v>
      </c>
      <c r="E69" s="15">
        <v>0</v>
      </c>
      <c r="F69" s="13">
        <f t="shared" si="1"/>
        <v>0</v>
      </c>
    </row>
    <row r="70" spans="1:6" s="14" customFormat="1" x14ac:dyDescent="0.3">
      <c r="A70" s="9" t="s">
        <v>62</v>
      </c>
      <c r="B70" s="15">
        <v>10135000000</v>
      </c>
      <c r="C70" s="15">
        <v>10135000000</v>
      </c>
      <c r="D70" s="15">
        <v>1101630816</v>
      </c>
      <c r="E70" s="15">
        <v>457257204</v>
      </c>
      <c r="F70" s="13">
        <f t="shared" si="1"/>
        <v>1558888020</v>
      </c>
    </row>
    <row r="71" spans="1:6" s="14" customFormat="1" x14ac:dyDescent="0.3">
      <c r="A71" s="9" t="s">
        <v>47</v>
      </c>
      <c r="B71" s="15">
        <v>4234000000</v>
      </c>
      <c r="C71" s="15">
        <v>4234000000</v>
      </c>
      <c r="D71" s="15">
        <v>0</v>
      </c>
      <c r="E71" s="15">
        <v>220400000</v>
      </c>
      <c r="F71" s="13">
        <f t="shared" si="1"/>
        <v>220400000</v>
      </c>
    </row>
    <row r="72" spans="1:6" s="14" customFormat="1" x14ac:dyDescent="0.3">
      <c r="A72" s="9" t="s">
        <v>54</v>
      </c>
      <c r="B72" s="15">
        <v>395000000</v>
      </c>
      <c r="C72" s="15">
        <v>395000000</v>
      </c>
      <c r="D72" s="15">
        <v>0</v>
      </c>
      <c r="E72" s="15">
        <v>0</v>
      </c>
      <c r="F72" s="13">
        <f t="shared" si="1"/>
        <v>0</v>
      </c>
    </row>
    <row r="73" spans="1:6" s="14" customFormat="1" x14ac:dyDescent="0.3">
      <c r="A73" s="9" t="s">
        <v>48</v>
      </c>
      <c r="B73" s="15">
        <v>120351000</v>
      </c>
      <c r="C73" s="15">
        <v>120351000</v>
      </c>
      <c r="D73" s="15">
        <v>6563460</v>
      </c>
      <c r="E73" s="15">
        <v>4055280</v>
      </c>
      <c r="F73" s="13">
        <f t="shared" si="1"/>
        <v>10618740</v>
      </c>
    </row>
    <row r="74" spans="1:6" s="14" customFormat="1" x14ac:dyDescent="0.3">
      <c r="A74" s="9" t="s">
        <v>50</v>
      </c>
      <c r="B74" s="15">
        <v>208301000</v>
      </c>
      <c r="C74" s="15">
        <v>208301000</v>
      </c>
      <c r="D74" s="15">
        <v>0</v>
      </c>
      <c r="E74" s="15">
        <v>4629740</v>
      </c>
      <c r="F74" s="13">
        <f t="shared" si="1"/>
        <v>4629740</v>
      </c>
    </row>
    <row r="75" spans="1:6" s="14" customFormat="1" x14ac:dyDescent="0.3">
      <c r="A75" s="9" t="s">
        <v>63</v>
      </c>
      <c r="B75" s="21">
        <v>248793000000</v>
      </c>
      <c r="C75" s="15">
        <v>248793000000</v>
      </c>
      <c r="D75" s="15">
        <v>62466177323</v>
      </c>
      <c r="E75" s="15">
        <v>29117481387</v>
      </c>
      <c r="F75" s="13">
        <f t="shared" si="1"/>
        <v>91583658710</v>
      </c>
    </row>
    <row r="76" spans="1:6" s="14" customFormat="1" x14ac:dyDescent="0.3">
      <c r="A76" s="9" t="s">
        <v>34</v>
      </c>
      <c r="B76" s="15">
        <v>662322000</v>
      </c>
      <c r="C76" s="15">
        <v>662322000</v>
      </c>
      <c r="D76" s="15">
        <v>93484963</v>
      </c>
      <c r="E76" s="15">
        <v>40930798</v>
      </c>
      <c r="F76" s="13">
        <f t="shared" si="1"/>
        <v>134415761</v>
      </c>
    </row>
    <row r="77" spans="1:6" s="14" customFormat="1" x14ac:dyDescent="0.3">
      <c r="A77" s="9" t="s">
        <v>35</v>
      </c>
      <c r="B77" s="15">
        <v>15930000</v>
      </c>
      <c r="C77" s="15">
        <v>15930000</v>
      </c>
      <c r="D77" s="15">
        <v>0</v>
      </c>
      <c r="E77" s="15">
        <v>0</v>
      </c>
      <c r="F77" s="13">
        <f t="shared" si="1"/>
        <v>0</v>
      </c>
    </row>
    <row r="78" spans="1:6" s="14" customFormat="1" x14ac:dyDescent="0.3">
      <c r="A78" s="9" t="s">
        <v>36</v>
      </c>
      <c r="B78" s="15">
        <v>3871058000</v>
      </c>
      <c r="C78" s="15">
        <v>3871058000</v>
      </c>
      <c r="D78" s="15">
        <v>181429180</v>
      </c>
      <c r="E78" s="15">
        <v>221502979</v>
      </c>
      <c r="F78" s="13">
        <f t="shared" si="1"/>
        <v>402932159</v>
      </c>
    </row>
    <row r="79" spans="1:6" s="14" customFormat="1" x14ac:dyDescent="0.3">
      <c r="A79" s="9" t="s">
        <v>37</v>
      </c>
      <c r="B79" s="15">
        <v>1000000</v>
      </c>
      <c r="C79" s="15">
        <v>1000000</v>
      </c>
      <c r="D79" s="15">
        <v>92120</v>
      </c>
      <c r="E79" s="15">
        <v>66100</v>
      </c>
      <c r="F79" s="13">
        <f t="shared" si="1"/>
        <v>158220</v>
      </c>
    </row>
    <row r="80" spans="1:6" s="14" customFormat="1" x14ac:dyDescent="0.3">
      <c r="A80" s="9" t="s">
        <v>41</v>
      </c>
      <c r="B80" s="15">
        <v>7800000</v>
      </c>
      <c r="C80" s="15">
        <v>7800000</v>
      </c>
      <c r="D80" s="15">
        <v>0</v>
      </c>
      <c r="E80" s="15">
        <v>0</v>
      </c>
      <c r="F80" s="13">
        <f t="shared" si="1"/>
        <v>0</v>
      </c>
    </row>
    <row r="81" spans="1:6" s="14" customFormat="1" x14ac:dyDescent="0.3">
      <c r="A81" s="9" t="s">
        <v>43</v>
      </c>
      <c r="B81" s="15">
        <v>38401000</v>
      </c>
      <c r="C81" s="15">
        <v>38401000</v>
      </c>
      <c r="D81" s="15">
        <v>6773400</v>
      </c>
      <c r="E81" s="15">
        <v>3340400</v>
      </c>
      <c r="F81" s="13">
        <f t="shared" si="1"/>
        <v>10113800</v>
      </c>
    </row>
    <row r="82" spans="1:6" s="14" customFormat="1" x14ac:dyDescent="0.3">
      <c r="A82" s="9" t="s">
        <v>45</v>
      </c>
      <c r="B82" s="15">
        <v>21609000</v>
      </c>
      <c r="C82" s="15">
        <v>21609000</v>
      </c>
      <c r="D82" s="15">
        <v>1949500</v>
      </c>
      <c r="E82" s="15">
        <v>2305500</v>
      </c>
      <c r="F82" s="13">
        <f t="shared" si="1"/>
        <v>4255000</v>
      </c>
    </row>
    <row r="83" spans="1:6" s="14" customFormat="1" x14ac:dyDescent="0.3">
      <c r="A83" s="9" t="s">
        <v>47</v>
      </c>
      <c r="B83" s="15">
        <v>38532000000</v>
      </c>
      <c r="C83" s="15">
        <v>38532000000</v>
      </c>
      <c r="D83" s="15">
        <v>500000000</v>
      </c>
      <c r="E83" s="15">
        <v>13844950000</v>
      </c>
      <c r="F83" s="13">
        <f t="shared" si="1"/>
        <v>14344950000</v>
      </c>
    </row>
    <row r="84" spans="1:6" s="14" customFormat="1" x14ac:dyDescent="0.3">
      <c r="A84" s="9" t="s">
        <v>48</v>
      </c>
      <c r="B84" s="15">
        <v>87880000</v>
      </c>
      <c r="C84" s="15">
        <v>87880000</v>
      </c>
      <c r="D84" s="15">
        <v>15448160</v>
      </c>
      <c r="E84" s="15">
        <v>4385610</v>
      </c>
      <c r="F84" s="13">
        <f t="shared" si="1"/>
        <v>19833770</v>
      </c>
    </row>
    <row r="85" spans="1:6" s="14" customFormat="1" x14ac:dyDescent="0.3">
      <c r="A85" s="9" t="s">
        <v>59</v>
      </c>
      <c r="B85" s="15">
        <v>205555000000</v>
      </c>
      <c r="C85" s="15">
        <v>205555000000</v>
      </c>
      <c r="D85" s="15">
        <v>61667000000</v>
      </c>
      <c r="E85" s="15">
        <v>15000000000</v>
      </c>
      <c r="F85" s="13">
        <f t="shared" si="1"/>
        <v>76667000000</v>
      </c>
    </row>
    <row r="86" spans="1:6" s="14" customFormat="1" x14ac:dyDescent="0.3">
      <c r="A86" s="9" t="s">
        <v>18</v>
      </c>
      <c r="B86" s="15">
        <v>23282000000</v>
      </c>
      <c r="C86" s="15">
        <v>23282000000</v>
      </c>
      <c r="D86" s="15">
        <v>2609391908</v>
      </c>
      <c r="E86" s="15">
        <v>1328958395</v>
      </c>
      <c r="F86" s="13">
        <f t="shared" si="1"/>
        <v>3938350303</v>
      </c>
    </row>
    <row r="87" spans="1:6" s="14" customFormat="1" x14ac:dyDescent="0.3">
      <c r="A87" s="9" t="s">
        <v>64</v>
      </c>
      <c r="B87" s="15">
        <v>23282000000</v>
      </c>
      <c r="C87" s="15">
        <v>23282000000</v>
      </c>
      <c r="D87" s="15">
        <v>2609391908</v>
      </c>
      <c r="E87" s="15">
        <v>1328958395</v>
      </c>
      <c r="F87" s="13">
        <f t="shared" si="1"/>
        <v>3938350303</v>
      </c>
    </row>
    <row r="88" spans="1:6" s="14" customFormat="1" x14ac:dyDescent="0.3">
      <c r="A88" s="9" t="s">
        <v>65</v>
      </c>
      <c r="B88" s="15">
        <v>12542000000</v>
      </c>
      <c r="C88" s="15">
        <v>12542000000</v>
      </c>
      <c r="D88" s="15">
        <v>1824206624</v>
      </c>
      <c r="E88" s="15">
        <v>819304000</v>
      </c>
      <c r="F88" s="13">
        <f t="shared" si="1"/>
        <v>2643510624</v>
      </c>
    </row>
    <row r="89" spans="1:6" s="14" customFormat="1" x14ac:dyDescent="0.3">
      <c r="A89" s="9" t="s">
        <v>66</v>
      </c>
      <c r="B89" s="15">
        <v>12371055000</v>
      </c>
      <c r="C89" s="15">
        <v>12371055000</v>
      </c>
      <c r="D89" s="15">
        <v>1821360440</v>
      </c>
      <c r="E89" s="15">
        <v>819192217</v>
      </c>
      <c r="F89" s="13">
        <f t="shared" si="1"/>
        <v>2640552657</v>
      </c>
    </row>
    <row r="90" spans="1:6" s="14" customFormat="1" x14ac:dyDescent="0.3">
      <c r="A90" s="9" t="s">
        <v>67</v>
      </c>
      <c r="B90" s="15">
        <v>170945000</v>
      </c>
      <c r="C90" s="15">
        <v>170945000</v>
      </c>
      <c r="D90" s="15">
        <v>2846184</v>
      </c>
      <c r="E90" s="15">
        <v>111783</v>
      </c>
      <c r="F90" s="13">
        <f t="shared" si="1"/>
        <v>2957967</v>
      </c>
    </row>
    <row r="91" spans="1:6" s="14" customFormat="1" x14ac:dyDescent="0.3">
      <c r="A91" s="9" t="s">
        <v>68</v>
      </c>
      <c r="B91" s="15">
        <v>8696000000</v>
      </c>
      <c r="C91" s="15">
        <v>8696000000</v>
      </c>
      <c r="D91" s="15">
        <v>672716723</v>
      </c>
      <c r="E91" s="15">
        <v>401997668</v>
      </c>
      <c r="F91" s="13">
        <f t="shared" si="1"/>
        <v>1074714391</v>
      </c>
    </row>
    <row r="92" spans="1:6" s="14" customFormat="1" x14ac:dyDescent="0.3">
      <c r="A92" s="9" t="s">
        <v>34</v>
      </c>
      <c r="B92" s="15">
        <v>1032000000</v>
      </c>
      <c r="C92" s="15">
        <v>1032000000</v>
      </c>
      <c r="D92" s="15">
        <v>164488635</v>
      </c>
      <c r="E92" s="15">
        <v>77992396</v>
      </c>
      <c r="F92" s="13">
        <f t="shared" si="1"/>
        <v>242481031</v>
      </c>
    </row>
    <row r="93" spans="1:6" s="14" customFormat="1" x14ac:dyDescent="0.3">
      <c r="A93" s="9" t="s">
        <v>35</v>
      </c>
      <c r="B93" s="15">
        <v>7600000</v>
      </c>
      <c r="C93" s="15">
        <v>7600000</v>
      </c>
      <c r="D93" s="15">
        <v>0</v>
      </c>
      <c r="E93" s="15">
        <v>0</v>
      </c>
      <c r="F93" s="13">
        <f t="shared" si="1"/>
        <v>0</v>
      </c>
    </row>
    <row r="94" spans="1:6" s="14" customFormat="1" x14ac:dyDescent="0.3">
      <c r="A94" s="9" t="s">
        <v>36</v>
      </c>
      <c r="B94" s="15">
        <v>1220772000</v>
      </c>
      <c r="C94" s="15">
        <v>1220772000</v>
      </c>
      <c r="D94" s="15">
        <v>63090767</v>
      </c>
      <c r="E94" s="15">
        <v>57201870</v>
      </c>
      <c r="F94" s="13">
        <f t="shared" si="1"/>
        <v>120292637</v>
      </c>
    </row>
    <row r="95" spans="1:6" s="14" customFormat="1" x14ac:dyDescent="0.3">
      <c r="A95" s="9" t="s">
        <v>37</v>
      </c>
      <c r="B95" s="15">
        <v>2349000000</v>
      </c>
      <c r="C95" s="15">
        <v>2349000000</v>
      </c>
      <c r="D95" s="15">
        <v>133531520</v>
      </c>
      <c r="E95" s="15">
        <v>29219480</v>
      </c>
      <c r="F95" s="13">
        <f t="shared" si="1"/>
        <v>162751000</v>
      </c>
    </row>
    <row r="96" spans="1:6" s="14" customFormat="1" x14ac:dyDescent="0.3">
      <c r="A96" s="9" t="s">
        <v>51</v>
      </c>
      <c r="B96" s="15">
        <v>7000000</v>
      </c>
      <c r="C96" s="15">
        <v>7000000</v>
      </c>
      <c r="D96" s="15">
        <v>0</v>
      </c>
      <c r="E96" s="15">
        <v>0</v>
      </c>
      <c r="F96" s="13">
        <f t="shared" si="1"/>
        <v>0</v>
      </c>
    </row>
    <row r="97" spans="1:6" s="14" customFormat="1" x14ac:dyDescent="0.3">
      <c r="A97" s="9" t="s">
        <v>38</v>
      </c>
      <c r="B97" s="15">
        <v>4448000</v>
      </c>
      <c r="C97" s="15">
        <v>4448000</v>
      </c>
      <c r="D97" s="15">
        <v>449400</v>
      </c>
      <c r="E97" s="15">
        <v>466110</v>
      </c>
      <c r="F97" s="13">
        <f t="shared" si="1"/>
        <v>915510</v>
      </c>
    </row>
    <row r="98" spans="1:6" s="14" customFormat="1" x14ac:dyDescent="0.3">
      <c r="A98" s="9" t="s">
        <v>39</v>
      </c>
      <c r="B98" s="15">
        <v>161000000</v>
      </c>
      <c r="C98" s="15">
        <v>161000000</v>
      </c>
      <c r="D98" s="15">
        <v>4333700</v>
      </c>
      <c r="E98" s="15">
        <v>4222600</v>
      </c>
      <c r="F98" s="13">
        <f t="shared" si="1"/>
        <v>8556300</v>
      </c>
    </row>
    <row r="99" spans="1:6" s="14" customFormat="1" x14ac:dyDescent="0.3">
      <c r="A99" s="9" t="s">
        <v>53</v>
      </c>
      <c r="B99" s="15">
        <v>87000000</v>
      </c>
      <c r="C99" s="15">
        <v>87000000</v>
      </c>
      <c r="D99" s="15">
        <v>46931436</v>
      </c>
      <c r="E99" s="15">
        <v>9403309</v>
      </c>
      <c r="F99" s="13">
        <f t="shared" si="1"/>
        <v>56334745</v>
      </c>
    </row>
    <row r="100" spans="1:6" s="14" customFormat="1" x14ac:dyDescent="0.3">
      <c r="A100" s="9" t="s">
        <v>40</v>
      </c>
      <c r="B100" s="15">
        <v>275000000</v>
      </c>
      <c r="C100" s="15">
        <v>275000000</v>
      </c>
      <c r="D100" s="15">
        <v>27073940</v>
      </c>
      <c r="E100" s="15">
        <v>21137120</v>
      </c>
      <c r="F100" s="13">
        <f t="shared" si="1"/>
        <v>48211060</v>
      </c>
    </row>
    <row r="101" spans="1:6" s="14" customFormat="1" x14ac:dyDescent="0.3">
      <c r="A101" s="9" t="s">
        <v>41</v>
      </c>
      <c r="B101" s="15">
        <v>416000000</v>
      </c>
      <c r="C101" s="15">
        <v>416000000</v>
      </c>
      <c r="D101" s="15">
        <v>32177650</v>
      </c>
      <c r="E101" s="15">
        <v>41940461</v>
      </c>
      <c r="F101" s="13">
        <f t="shared" si="1"/>
        <v>74118111</v>
      </c>
    </row>
    <row r="102" spans="1:6" s="14" customFormat="1" x14ac:dyDescent="0.3">
      <c r="A102" s="9" t="s">
        <v>69</v>
      </c>
      <c r="B102" s="15">
        <v>1565000000</v>
      </c>
      <c r="C102" s="15">
        <v>1565000000</v>
      </c>
      <c r="D102" s="15">
        <v>137744090</v>
      </c>
      <c r="E102" s="15">
        <v>137744090</v>
      </c>
      <c r="F102" s="13">
        <f t="shared" si="1"/>
        <v>275488180</v>
      </c>
    </row>
    <row r="103" spans="1:6" s="14" customFormat="1" x14ac:dyDescent="0.3">
      <c r="A103" s="9" t="s">
        <v>70</v>
      </c>
      <c r="B103" s="15">
        <v>27677000</v>
      </c>
      <c r="C103" s="15">
        <v>27677000</v>
      </c>
      <c r="D103" s="15">
        <v>2386240</v>
      </c>
      <c r="E103" s="15">
        <v>1507300</v>
      </c>
      <c r="F103" s="13">
        <f t="shared" si="1"/>
        <v>3893540</v>
      </c>
    </row>
    <row r="104" spans="1:6" s="14" customFormat="1" x14ac:dyDescent="0.3">
      <c r="A104" s="9" t="s">
        <v>43</v>
      </c>
      <c r="B104" s="15">
        <v>31848000</v>
      </c>
      <c r="C104" s="15">
        <v>31848000</v>
      </c>
      <c r="D104" s="15">
        <v>7500535</v>
      </c>
      <c r="E104" s="15">
        <v>6498582</v>
      </c>
      <c r="F104" s="13">
        <f t="shared" si="1"/>
        <v>13999117</v>
      </c>
    </row>
    <row r="105" spans="1:6" s="14" customFormat="1" x14ac:dyDescent="0.3">
      <c r="A105" s="9" t="s">
        <v>44</v>
      </c>
      <c r="B105" s="15">
        <v>33083000</v>
      </c>
      <c r="C105" s="15">
        <v>33083000</v>
      </c>
      <c r="D105" s="15">
        <v>0</v>
      </c>
      <c r="E105" s="15">
        <v>0</v>
      </c>
      <c r="F105" s="13">
        <f t="shared" si="1"/>
        <v>0</v>
      </c>
    </row>
    <row r="106" spans="1:6" s="14" customFormat="1" x14ac:dyDescent="0.3">
      <c r="A106" s="9" t="s">
        <v>45</v>
      </c>
      <c r="B106" s="15">
        <v>39270000</v>
      </c>
      <c r="C106" s="15">
        <v>39270000</v>
      </c>
      <c r="D106" s="15">
        <v>4501330</v>
      </c>
      <c r="E106" s="15">
        <v>1491810</v>
      </c>
      <c r="F106" s="13">
        <f t="shared" si="1"/>
        <v>5993140</v>
      </c>
    </row>
    <row r="107" spans="1:6" s="14" customFormat="1" x14ac:dyDescent="0.3">
      <c r="A107" s="9" t="s">
        <v>71</v>
      </c>
      <c r="B107" s="15">
        <v>90202000</v>
      </c>
      <c r="C107" s="15">
        <v>90202000</v>
      </c>
      <c r="D107" s="15">
        <v>6472160</v>
      </c>
      <c r="E107" s="15">
        <v>6161550</v>
      </c>
      <c r="F107" s="13">
        <f t="shared" si="1"/>
        <v>12633710</v>
      </c>
    </row>
    <row r="108" spans="1:6" s="14" customFormat="1" x14ac:dyDescent="0.3">
      <c r="A108" s="9" t="s">
        <v>72</v>
      </c>
      <c r="B108" s="15">
        <v>121200000</v>
      </c>
      <c r="C108" s="15">
        <v>121200000</v>
      </c>
      <c r="D108" s="15">
        <v>19800000</v>
      </c>
      <c r="E108" s="15">
        <v>0</v>
      </c>
      <c r="F108" s="13">
        <f t="shared" si="1"/>
        <v>19800000</v>
      </c>
    </row>
    <row r="109" spans="1:6" s="14" customFormat="1" x14ac:dyDescent="0.3">
      <c r="A109" s="9" t="s">
        <v>48</v>
      </c>
      <c r="B109" s="15">
        <v>191900000</v>
      </c>
      <c r="C109" s="15">
        <v>191900000</v>
      </c>
      <c r="D109" s="15">
        <v>12681520</v>
      </c>
      <c r="E109" s="15">
        <v>7010990</v>
      </c>
      <c r="F109" s="13">
        <f t="shared" si="1"/>
        <v>19692510</v>
      </c>
    </row>
    <row r="110" spans="1:6" s="14" customFormat="1" x14ac:dyDescent="0.3">
      <c r="A110" s="9" t="s">
        <v>49</v>
      </c>
      <c r="B110" s="15">
        <v>985000000</v>
      </c>
      <c r="C110" s="15">
        <v>985000000</v>
      </c>
      <c r="D110" s="15">
        <v>0</v>
      </c>
      <c r="E110" s="15">
        <v>0</v>
      </c>
      <c r="F110" s="13">
        <f t="shared" si="1"/>
        <v>0</v>
      </c>
    </row>
    <row r="111" spans="1:6" s="14" customFormat="1" x14ac:dyDescent="0.3">
      <c r="A111" s="9" t="s">
        <v>50</v>
      </c>
      <c r="B111" s="15">
        <v>51000000</v>
      </c>
      <c r="C111" s="15">
        <v>51000000</v>
      </c>
      <c r="D111" s="15">
        <v>9553800</v>
      </c>
      <c r="E111" s="15">
        <v>0</v>
      </c>
      <c r="F111" s="13">
        <f t="shared" si="1"/>
        <v>9553800</v>
      </c>
    </row>
    <row r="112" spans="1:6" s="14" customFormat="1" x14ac:dyDescent="0.3">
      <c r="A112" s="9" t="s">
        <v>73</v>
      </c>
      <c r="B112" s="15">
        <v>362000000</v>
      </c>
      <c r="C112" s="15">
        <v>362000000</v>
      </c>
      <c r="D112" s="15">
        <v>11107290</v>
      </c>
      <c r="E112" s="15">
        <v>19086948</v>
      </c>
      <c r="F112" s="13">
        <f t="shared" si="1"/>
        <v>30194238</v>
      </c>
    </row>
    <row r="113" spans="1:6" s="14" customFormat="1" x14ac:dyDescent="0.3">
      <c r="A113" s="9" t="s">
        <v>35</v>
      </c>
      <c r="B113" s="15">
        <v>9400000</v>
      </c>
      <c r="C113" s="15">
        <v>9400000</v>
      </c>
      <c r="D113" s="15">
        <v>1421840</v>
      </c>
      <c r="E113" s="15">
        <v>1406000</v>
      </c>
      <c r="F113" s="13">
        <f t="shared" si="1"/>
        <v>2827840</v>
      </c>
    </row>
    <row r="114" spans="1:6" s="14" customFormat="1" x14ac:dyDescent="0.3">
      <c r="A114" s="9" t="s">
        <v>36</v>
      </c>
      <c r="B114" s="15">
        <v>292215000</v>
      </c>
      <c r="C114" s="15">
        <v>292215000</v>
      </c>
      <c r="D114" s="15">
        <v>2798900</v>
      </c>
      <c r="E114" s="15">
        <v>6458640</v>
      </c>
      <c r="F114" s="13">
        <f t="shared" si="1"/>
        <v>9257540</v>
      </c>
    </row>
    <row r="115" spans="1:6" s="14" customFormat="1" x14ac:dyDescent="0.3">
      <c r="A115" s="9" t="s">
        <v>37</v>
      </c>
      <c r="B115" s="15">
        <v>1000000</v>
      </c>
      <c r="C115" s="15">
        <v>1000000</v>
      </c>
      <c r="D115" s="15">
        <v>8640</v>
      </c>
      <c r="E115" s="15">
        <v>0</v>
      </c>
      <c r="F115" s="13">
        <f t="shared" si="1"/>
        <v>8640</v>
      </c>
    </row>
    <row r="116" spans="1:6" s="14" customFormat="1" x14ac:dyDescent="0.3">
      <c r="A116" s="9" t="s">
        <v>38</v>
      </c>
      <c r="B116" s="15">
        <v>3750000</v>
      </c>
      <c r="C116" s="15">
        <v>3750000</v>
      </c>
      <c r="D116" s="15">
        <v>537800</v>
      </c>
      <c r="E116" s="15">
        <v>1161400</v>
      </c>
      <c r="F116" s="13">
        <f t="shared" si="1"/>
        <v>1699200</v>
      </c>
    </row>
    <row r="117" spans="1:6" s="14" customFormat="1" x14ac:dyDescent="0.3">
      <c r="A117" s="9" t="s">
        <v>43</v>
      </c>
      <c r="B117" s="15">
        <v>45274000</v>
      </c>
      <c r="C117" s="15">
        <v>45274000</v>
      </c>
      <c r="D117" s="15">
        <v>5661580</v>
      </c>
      <c r="E117" s="15">
        <v>8700378</v>
      </c>
      <c r="F117" s="13">
        <f t="shared" si="1"/>
        <v>14361958</v>
      </c>
    </row>
    <row r="118" spans="1:6" s="14" customFormat="1" x14ac:dyDescent="0.3">
      <c r="A118" s="9" t="s">
        <v>45</v>
      </c>
      <c r="B118" s="15">
        <v>10361000</v>
      </c>
      <c r="C118" s="15">
        <v>10361000</v>
      </c>
      <c r="D118" s="15">
        <v>678530</v>
      </c>
      <c r="E118" s="15">
        <v>1360530</v>
      </c>
      <c r="F118" s="13">
        <f t="shared" si="1"/>
        <v>2039060</v>
      </c>
    </row>
    <row r="119" spans="1:6" s="14" customFormat="1" x14ac:dyDescent="0.3">
      <c r="A119" s="9" t="s">
        <v>74</v>
      </c>
      <c r="B119" s="15">
        <v>1682000000</v>
      </c>
      <c r="C119" s="15">
        <v>1682000000</v>
      </c>
      <c r="D119" s="15">
        <v>101361271</v>
      </c>
      <c r="E119" s="15">
        <v>88569779</v>
      </c>
      <c r="F119" s="13">
        <f t="shared" si="1"/>
        <v>189931050</v>
      </c>
    </row>
    <row r="120" spans="1:6" s="14" customFormat="1" x14ac:dyDescent="0.3">
      <c r="A120" s="9" t="s">
        <v>34</v>
      </c>
      <c r="B120" s="15">
        <v>218708000</v>
      </c>
      <c r="C120" s="15">
        <v>218708000</v>
      </c>
      <c r="D120" s="15">
        <v>37886641</v>
      </c>
      <c r="E120" s="15">
        <v>20038606</v>
      </c>
      <c r="F120" s="13">
        <f t="shared" si="1"/>
        <v>57925247</v>
      </c>
    </row>
    <row r="121" spans="1:6" s="14" customFormat="1" x14ac:dyDescent="0.3">
      <c r="A121" s="9" t="s">
        <v>36</v>
      </c>
      <c r="B121" s="15">
        <v>284774000</v>
      </c>
      <c r="C121" s="15">
        <v>284774000</v>
      </c>
      <c r="D121" s="15">
        <v>3315000</v>
      </c>
      <c r="E121" s="15">
        <v>4791000</v>
      </c>
      <c r="F121" s="13">
        <f t="shared" si="1"/>
        <v>8106000</v>
      </c>
    </row>
    <row r="122" spans="1:6" s="14" customFormat="1" x14ac:dyDescent="0.3">
      <c r="A122" s="9" t="s">
        <v>37</v>
      </c>
      <c r="B122" s="15">
        <v>33115000</v>
      </c>
      <c r="C122" s="15">
        <v>33115000</v>
      </c>
      <c r="D122" s="15">
        <v>194480</v>
      </c>
      <c r="E122" s="15">
        <v>4975100</v>
      </c>
      <c r="F122" s="13">
        <f t="shared" si="1"/>
        <v>5169580</v>
      </c>
    </row>
    <row r="123" spans="1:6" s="14" customFormat="1" x14ac:dyDescent="0.3">
      <c r="A123" s="9" t="s">
        <v>39</v>
      </c>
      <c r="B123" s="15">
        <v>66000000</v>
      </c>
      <c r="C123" s="15">
        <v>66000000</v>
      </c>
      <c r="D123" s="15">
        <v>0</v>
      </c>
      <c r="E123" s="15">
        <v>15950000</v>
      </c>
      <c r="F123" s="13">
        <f t="shared" si="1"/>
        <v>15950000</v>
      </c>
    </row>
    <row r="124" spans="1:6" s="14" customFormat="1" x14ac:dyDescent="0.3">
      <c r="A124" s="9" t="s">
        <v>69</v>
      </c>
      <c r="B124" s="15">
        <v>942216000</v>
      </c>
      <c r="C124" s="15">
        <v>942216000</v>
      </c>
      <c r="D124" s="15">
        <v>45573400</v>
      </c>
      <c r="E124" s="15">
        <v>40985563</v>
      </c>
      <c r="F124" s="13">
        <f t="shared" si="1"/>
        <v>86558963</v>
      </c>
    </row>
    <row r="125" spans="1:6" s="14" customFormat="1" x14ac:dyDescent="0.3">
      <c r="A125" s="9" t="s">
        <v>45</v>
      </c>
      <c r="B125" s="15">
        <v>760000</v>
      </c>
      <c r="C125" s="15">
        <v>760000</v>
      </c>
      <c r="D125" s="15">
        <v>0</v>
      </c>
      <c r="E125" s="15">
        <v>28900</v>
      </c>
      <c r="F125" s="13">
        <f t="shared" si="1"/>
        <v>28900</v>
      </c>
    </row>
    <row r="126" spans="1:6" s="14" customFormat="1" x14ac:dyDescent="0.3">
      <c r="A126" s="9" t="s">
        <v>61</v>
      </c>
      <c r="B126" s="15">
        <v>38000000</v>
      </c>
      <c r="C126" s="15">
        <v>38000000</v>
      </c>
      <c r="D126" s="15">
        <v>0</v>
      </c>
      <c r="E126" s="15">
        <v>0</v>
      </c>
      <c r="F126" s="13">
        <f t="shared" si="1"/>
        <v>0</v>
      </c>
    </row>
    <row r="127" spans="1:6" s="14" customFormat="1" x14ac:dyDescent="0.3">
      <c r="A127" s="9" t="s">
        <v>48</v>
      </c>
      <c r="B127" s="15">
        <v>41292000</v>
      </c>
      <c r="C127" s="15">
        <v>41292000</v>
      </c>
      <c r="D127" s="15">
        <v>1533750</v>
      </c>
      <c r="E127" s="15">
        <v>1800610</v>
      </c>
      <c r="F127" s="13">
        <f t="shared" si="1"/>
        <v>3334360</v>
      </c>
    </row>
    <row r="128" spans="1:6" s="14" customFormat="1" x14ac:dyDescent="0.3">
      <c r="A128" s="9" t="s">
        <v>50</v>
      </c>
      <c r="B128" s="15">
        <v>57135000</v>
      </c>
      <c r="C128" s="15">
        <v>57135000</v>
      </c>
      <c r="D128" s="15">
        <v>12858000</v>
      </c>
      <c r="E128" s="15">
        <v>0</v>
      </c>
      <c r="F128" s="13">
        <f t="shared" si="1"/>
        <v>12858000</v>
      </c>
    </row>
    <row r="129" spans="1:6" s="14" customFormat="1" x14ac:dyDescent="0.3">
      <c r="A129" s="9" t="s">
        <v>75</v>
      </c>
      <c r="B129" s="15">
        <v>17895000000</v>
      </c>
      <c r="C129" s="15">
        <v>17895000000</v>
      </c>
      <c r="D129" s="15">
        <v>0</v>
      </c>
      <c r="E129" s="15">
        <v>0</v>
      </c>
      <c r="F129" s="13">
        <f t="shared" si="1"/>
        <v>0</v>
      </c>
    </row>
    <row r="130" spans="1:6" s="14" customFormat="1" x14ac:dyDescent="0.3">
      <c r="A130" s="9" t="s">
        <v>76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77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ref="F131:F137" si="2">D131+E131</f>
        <v>0</v>
      </c>
    </row>
    <row r="132" spans="1:6" s="14" customFormat="1" x14ac:dyDescent="0.3">
      <c r="A132" s="9" t="s">
        <v>78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si="2"/>
        <v>0</v>
      </c>
    </row>
    <row r="133" spans="1:6" s="14" customFormat="1" x14ac:dyDescent="0.3">
      <c r="A133" s="9" t="s">
        <v>22</v>
      </c>
      <c r="B133" s="15">
        <v>113875000000</v>
      </c>
      <c r="C133" s="15">
        <v>113875000000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79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80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81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16" t="s">
        <v>82</v>
      </c>
      <c r="B137" s="17">
        <v>539637000000</v>
      </c>
      <c r="C137" s="17">
        <v>539637000000</v>
      </c>
      <c r="D137" s="17">
        <v>72906346865</v>
      </c>
      <c r="E137" s="17">
        <v>56138299590</v>
      </c>
      <c r="F137" s="17">
        <f t="shared" si="2"/>
        <v>129044646455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3월</vt:lpstr>
      <vt:lpstr>Sheet1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2023-03-31T08:48:42Z</dcterms:modified>
</cp:coreProperties>
</file>