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지출" sheetId="2" r:id="rId1"/>
    <sheet name="Sheet1" sheetId="3" state="hidden" r:id="rId2"/>
  </sheets>
  <definedNames>
    <definedName name="_xlnm.Print_Area" localSheetId="0">지출!$A$1:$N$30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<sst xmlns="http://schemas.openxmlformats.org/spreadsheetml/2006/main" count="186" uniqueCount="95">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</sst>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9" fillId="0" borderId="1" xfId="2" applyFont="1" applyFill="1" applyBorder="1" applyAlignment="1">
      <alignment horizontal="left" vertical="center"/>
    </xf>
    <xf numFmtId="41" fontId="9" fillId="0" borderId="5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P31" sqref="P31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4" t="s">
        <v>88</v>
      </c>
      <c r="B4" s="35" t="s">
        <v>94</v>
      </c>
      <c r="C4" s="36" t="s">
        <v>93</v>
      </c>
      <c r="D4" s="36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32451523846</v>
      </c>
      <c r="M4" s="22">
        <f t="shared" si="0"/>
        <v>216296754597</v>
      </c>
      <c r="N4" s="22">
        <f t="shared" si="0"/>
        <v>216296754597</v>
      </c>
    </row>
    <row r="5" spans="1:16" x14ac:dyDescent="0.3">
      <c r="A5" s="34"/>
      <c r="B5" s="35"/>
      <c r="C5" s="36"/>
      <c r="D5" s="36"/>
      <c r="E5" s="28"/>
      <c r="F5" s="33" t="s">
        <v>23</v>
      </c>
      <c r="G5" s="32"/>
      <c r="H5" s="32"/>
      <c r="I5" s="32"/>
      <c r="J5" s="22">
        <f>J6+J18</f>
        <v>402480000000</v>
      </c>
      <c r="K5" s="22">
        <f>K6+K18</f>
        <v>402480000000</v>
      </c>
      <c r="L5" s="22">
        <f t="shared" ref="L5:M5" si="1">L6+L18</f>
        <v>31077492819</v>
      </c>
      <c r="M5" s="22">
        <f t="shared" si="1"/>
        <v>208174111117</v>
      </c>
      <c r="N5" s="22">
        <f>N6+N18</f>
        <v>208174111117</v>
      </c>
    </row>
    <row r="6" spans="1:16" x14ac:dyDescent="0.3">
      <c r="A6" s="34"/>
      <c r="B6" s="35"/>
      <c r="C6" s="36"/>
      <c r="D6" s="36"/>
      <c r="E6" s="29"/>
      <c r="F6" s="28"/>
      <c r="G6" s="33" t="s">
        <v>91</v>
      </c>
      <c r="H6" s="32"/>
      <c r="I6" s="32"/>
      <c r="J6" s="22">
        <f>J15+J7+J12</f>
        <v>384585000000</v>
      </c>
      <c r="K6" s="22">
        <f>K15+K7+K12</f>
        <v>384585000000</v>
      </c>
      <c r="L6" s="22">
        <f t="shared" ref="L6:M6" si="2">L15+L7+L12</f>
        <v>31077492819</v>
      </c>
      <c r="M6" s="22">
        <f t="shared" si="2"/>
        <v>208174111117</v>
      </c>
      <c r="N6" s="22">
        <f>N15+N7+N12</f>
        <v>208174111117</v>
      </c>
    </row>
    <row r="7" spans="1:16" x14ac:dyDescent="0.3">
      <c r="A7" s="34"/>
      <c r="B7" s="35"/>
      <c r="C7" s="36"/>
      <c r="D7" s="36"/>
      <c r="E7" s="29"/>
      <c r="F7" s="29"/>
      <c r="G7" s="28"/>
      <c r="H7" s="33" t="s">
        <v>12</v>
      </c>
      <c r="I7" s="32"/>
      <c r="J7" s="22">
        <f>SUM(J8:J11)</f>
        <v>103360000000</v>
      </c>
      <c r="K7" s="22">
        <f>SUM(K8:K11)</f>
        <v>103360000000</v>
      </c>
      <c r="L7" s="22">
        <f>SUM(L8:L11)</f>
        <v>13388594915</v>
      </c>
      <c r="M7" s="22">
        <f t="shared" ref="M7:N7" si="3">SUM(M8:M11)</f>
        <v>62391077618</v>
      </c>
      <c r="N7" s="22">
        <f t="shared" si="3"/>
        <v>62391077618</v>
      </c>
      <c r="O7" s="7"/>
      <c r="P7" s="6"/>
    </row>
    <row r="8" spans="1:16" x14ac:dyDescent="0.3">
      <c r="A8" s="34"/>
      <c r="B8" s="35"/>
      <c r="C8" s="36"/>
      <c r="D8" s="36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3599301284</v>
      </c>
      <c r="M8" s="23">
        <f>VLOOKUP(I8,Sheet1!$A$1:$F$138,6,0)</f>
        <v>25773321980</v>
      </c>
      <c r="N8" s="23">
        <f>M8</f>
        <v>25773321980</v>
      </c>
    </row>
    <row r="9" spans="1:16" x14ac:dyDescent="0.3">
      <c r="A9" s="34"/>
      <c r="B9" s="35"/>
      <c r="C9" s="36"/>
      <c r="D9" s="36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2789293631</v>
      </c>
      <c r="M9" s="23">
        <f>VLOOKUP(I9,Sheet1!$A$1:$F$138,6,0)</f>
        <v>22017755638</v>
      </c>
      <c r="N9" s="23">
        <f t="shared" ref="N9:N17" si="4">M9</f>
        <v>22017755638</v>
      </c>
    </row>
    <row r="10" spans="1:16" x14ac:dyDescent="0.3">
      <c r="A10" s="34"/>
      <c r="B10" s="35"/>
      <c r="C10" s="36"/>
      <c r="D10" s="36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18000000000</v>
      </c>
      <c r="L10" s="23">
        <f>VLOOKUP(I10,Sheet1!$A$1:$F$138,5,0)</f>
        <v>7000000000</v>
      </c>
      <c r="M10" s="23">
        <f>VLOOKUP(I10,Sheet1!$A$1:$F$138,6,0)</f>
        <v>14000000000</v>
      </c>
      <c r="N10" s="23">
        <f t="shared" si="4"/>
        <v>14000000000</v>
      </c>
    </row>
    <row r="11" spans="1:16" x14ac:dyDescent="0.3">
      <c r="A11" s="34"/>
      <c r="B11" s="35"/>
      <c r="C11" s="36"/>
      <c r="D11" s="36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600000000</v>
      </c>
      <c r="N11" s="23">
        <f t="shared" si="4"/>
        <v>600000000</v>
      </c>
    </row>
    <row r="12" spans="1:16" x14ac:dyDescent="0.3">
      <c r="A12" s="34"/>
      <c r="B12" s="35"/>
      <c r="C12" s="36"/>
      <c r="D12" s="36"/>
      <c r="E12" s="29"/>
      <c r="F12" s="29"/>
      <c r="G12" s="29"/>
      <c r="H12" s="33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1734484482</v>
      </c>
      <c r="M12" s="22">
        <f t="shared" si="5"/>
        <v>7858405064</v>
      </c>
      <c r="N12" s="22">
        <f>SUM(N13:N14)</f>
        <v>7858405064</v>
      </c>
    </row>
    <row r="13" spans="1:16" x14ac:dyDescent="0.3">
      <c r="A13" s="34"/>
      <c r="B13" s="35"/>
      <c r="C13" s="36"/>
      <c r="D13" s="36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265384482</v>
      </c>
      <c r="M13" s="23">
        <f>VLOOKUP(I13,Sheet1!$A$1:$F$138,6,0)</f>
        <v>1643405064</v>
      </c>
      <c r="N13" s="23">
        <f t="shared" si="4"/>
        <v>1643405064</v>
      </c>
    </row>
    <row r="14" spans="1:16" x14ac:dyDescent="0.3">
      <c r="A14" s="34"/>
      <c r="B14" s="35"/>
      <c r="C14" s="36"/>
      <c r="D14" s="36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1469100000</v>
      </c>
      <c r="M14" s="23">
        <f>VLOOKUP(I14,Sheet1!$A$1:$F$138,6,0)</f>
        <v>6215000000</v>
      </c>
      <c r="N14" s="23">
        <f t="shared" si="4"/>
        <v>6215000000</v>
      </c>
    </row>
    <row r="15" spans="1:16" x14ac:dyDescent="0.3">
      <c r="A15" s="34"/>
      <c r="B15" s="35"/>
      <c r="C15" s="36"/>
      <c r="D15" s="36"/>
      <c r="E15" s="29"/>
      <c r="F15" s="29"/>
      <c r="G15" s="29"/>
      <c r="H15" s="33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15954413422</v>
      </c>
      <c r="M15" s="22">
        <f t="shared" ref="M15" si="6">SUM(M16:M17)</f>
        <v>137924628435</v>
      </c>
      <c r="N15" s="22">
        <f>SUM(N16:N17)</f>
        <v>137924628435</v>
      </c>
    </row>
    <row r="16" spans="1:16" x14ac:dyDescent="0.3">
      <c r="A16" s="34"/>
      <c r="B16" s="35"/>
      <c r="C16" s="36"/>
      <c r="D16" s="36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1796353186</v>
      </c>
      <c r="M16" s="23">
        <f>VLOOKUP(I16,Sheet1!$A$1:$F$138,6,0)</f>
        <v>10646687056</v>
      </c>
      <c r="N16" s="23">
        <f t="shared" si="4"/>
        <v>10646687056</v>
      </c>
    </row>
    <row r="17" spans="1:14" x14ac:dyDescent="0.3">
      <c r="A17" s="34"/>
      <c r="B17" s="35"/>
      <c r="C17" s="36"/>
      <c r="D17" s="36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14158060236</v>
      </c>
      <c r="M17" s="23">
        <f>VLOOKUP(I17,Sheet1!$A$1:$F$138,6,0)</f>
        <v>127277941379</v>
      </c>
      <c r="N17" s="23">
        <f t="shared" si="4"/>
        <v>127277941379</v>
      </c>
    </row>
    <row r="18" spans="1:14" x14ac:dyDescent="0.3">
      <c r="A18" s="34"/>
      <c r="B18" s="35"/>
      <c r="C18" s="36"/>
      <c r="D18" s="36"/>
      <c r="E18" s="29"/>
      <c r="F18" s="29"/>
      <c r="G18" s="33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4"/>
      <c r="B19" s="35"/>
      <c r="C19" s="36"/>
      <c r="D19" s="36"/>
      <c r="E19" s="29"/>
      <c r="F19" s="29"/>
      <c r="G19" s="28"/>
      <c r="H19" s="33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4"/>
      <c r="B20" s="35"/>
      <c r="C20" s="36"/>
      <c r="D20" s="36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4"/>
      <c r="B21" s="35"/>
      <c r="C21" s="36"/>
      <c r="D21" s="36"/>
      <c r="E21" s="29"/>
      <c r="F21" s="33" t="s">
        <v>17</v>
      </c>
      <c r="G21" s="32"/>
      <c r="H21" s="32"/>
      <c r="I21" s="32"/>
      <c r="J21" s="22">
        <f>J22+J28</f>
        <v>137157000000</v>
      </c>
      <c r="K21" s="22">
        <f>K22+K28</f>
        <v>137157000000</v>
      </c>
      <c r="L21" s="22">
        <f>L22+L28</f>
        <v>1374031027</v>
      </c>
      <c r="M21" s="22">
        <f>M22+M28</f>
        <v>8122643480</v>
      </c>
      <c r="N21" s="22">
        <f>N22+N28</f>
        <v>8122643480</v>
      </c>
    </row>
    <row r="22" spans="1:14" x14ac:dyDescent="0.3">
      <c r="A22" s="34"/>
      <c r="B22" s="35"/>
      <c r="C22" s="36"/>
      <c r="D22" s="36"/>
      <c r="E22" s="29"/>
      <c r="F22" s="28"/>
      <c r="G22" s="33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1374031027</v>
      </c>
      <c r="M22" s="22">
        <f t="shared" si="10"/>
        <v>8122643480</v>
      </c>
      <c r="N22" s="22">
        <f>N23</f>
        <v>8122643480</v>
      </c>
    </row>
    <row r="23" spans="1:14" x14ac:dyDescent="0.3">
      <c r="A23" s="34"/>
      <c r="B23" s="35"/>
      <c r="C23" s="36"/>
      <c r="D23" s="36"/>
      <c r="E23" s="29"/>
      <c r="F23" s="29"/>
      <c r="G23" s="28"/>
      <c r="H23" s="33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1374031027</v>
      </c>
      <c r="M23" s="22">
        <f t="shared" si="11"/>
        <v>8122643480</v>
      </c>
      <c r="N23" s="22">
        <f>SUM(N24:N27)</f>
        <v>8122643480</v>
      </c>
    </row>
    <row r="24" spans="1:14" x14ac:dyDescent="0.3">
      <c r="A24" s="34"/>
      <c r="B24" s="35"/>
      <c r="C24" s="36"/>
      <c r="D24" s="36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826022372</v>
      </c>
      <c r="M24" s="23">
        <f>VLOOKUP("    인건비",Sheet1!$A$1:$F$138,6,0)</f>
        <v>5108509869</v>
      </c>
      <c r="N24" s="23">
        <f t="shared" ref="N24:N27" si="12">M24</f>
        <v>5108509869</v>
      </c>
    </row>
    <row r="25" spans="1:14" x14ac:dyDescent="0.3">
      <c r="A25" s="34"/>
      <c r="B25" s="35"/>
      <c r="C25" s="36"/>
      <c r="D25" s="36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420864768</v>
      </c>
      <c r="M25" s="23">
        <f>VLOOKUP("    기관운영비",Sheet1!$A$1:$F$138,6,0)</f>
        <v>2384408649</v>
      </c>
      <c r="N25" s="23">
        <f t="shared" si="12"/>
        <v>2384408649</v>
      </c>
    </row>
    <row r="26" spans="1:14" x14ac:dyDescent="0.3">
      <c r="A26" s="34"/>
      <c r="B26" s="35"/>
      <c r="C26" s="36"/>
      <c r="D26" s="36"/>
      <c r="E26" s="29"/>
      <c r="F26" s="29"/>
      <c r="G26" s="29"/>
      <c r="H26" s="26"/>
      <c r="I26" s="23" t="s">
        <v>73</v>
      </c>
      <c r="J26" s="23">
        <f>Sheet1!B113</f>
        <v>362000000</v>
      </c>
      <c r="K26" s="23">
        <f>Sheet1!C113</f>
        <v>362000000</v>
      </c>
      <c r="L26" s="23">
        <f>VLOOKUP(I26,Sheet1!$A$1:$F$138,5,0)</f>
        <v>43542508</v>
      </c>
      <c r="M26" s="23">
        <f>VLOOKUP(I26,Sheet1!$A$1:$F$138,6,0)</f>
        <v>176519594</v>
      </c>
      <c r="N26" s="23">
        <f t="shared" si="12"/>
        <v>176519594</v>
      </c>
    </row>
    <row r="27" spans="1:14" x14ac:dyDescent="0.3">
      <c r="A27" s="34"/>
      <c r="B27" s="35"/>
      <c r="C27" s="36"/>
      <c r="D27" s="36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83601379</v>
      </c>
      <c r="M27" s="23">
        <f>VLOOKUP(I27,Sheet1!$A$1:$F$138,6,0)</f>
        <v>453205368</v>
      </c>
      <c r="N27" s="23">
        <f t="shared" si="12"/>
        <v>453205368</v>
      </c>
    </row>
    <row r="28" spans="1:14" x14ac:dyDescent="0.3">
      <c r="A28" s="34"/>
      <c r="B28" s="35"/>
      <c r="C28" s="36"/>
      <c r="D28" s="36"/>
      <c r="E28" s="29"/>
      <c r="F28" s="29"/>
      <c r="G28" s="37" t="s">
        <v>22</v>
      </c>
      <c r="H28" s="32"/>
      <c r="I28" s="32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4"/>
      <c r="B29" s="35"/>
      <c r="C29" s="36"/>
      <c r="D29" s="36"/>
      <c r="E29" s="29"/>
      <c r="F29" s="29"/>
      <c r="G29" s="28"/>
      <c r="H29" s="33" t="s">
        <v>83</v>
      </c>
      <c r="I29" s="32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4"/>
      <c r="B30" s="35"/>
      <c r="C30" s="36"/>
      <c r="D30" s="36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113875000000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A138" sqref="A138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177096618298</v>
      </c>
      <c r="E2" s="13">
        <v>31077492819</v>
      </c>
      <c r="F2" s="13">
        <f>D2+E2</f>
        <v>208174111117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49002482703</v>
      </c>
      <c r="E3" s="15">
        <v>13388594915</v>
      </c>
      <c r="F3" s="13">
        <f t="shared" ref="F3:F67" si="0">D3+E3</f>
        <v>62391077618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22174020696</v>
      </c>
      <c r="E4" s="15">
        <v>3599301284</v>
      </c>
      <c r="F4" s="13">
        <f t="shared" si="0"/>
        <v>25773321980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395523796</v>
      </c>
      <c r="E5" s="15">
        <v>73176129</v>
      </c>
      <c r="F5" s="13">
        <f t="shared" si="0"/>
        <v>468699925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3191020</v>
      </c>
      <c r="E6" s="15">
        <v>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7192444000</v>
      </c>
      <c r="D7" s="15">
        <v>1816717064</v>
      </c>
      <c r="E7" s="15">
        <v>645207346</v>
      </c>
      <c r="F7" s="13">
        <f t="shared" si="0"/>
        <v>2461924410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182710161</v>
      </c>
      <c r="E8" s="15">
        <v>27738850</v>
      </c>
      <c r="F8" s="13">
        <f t="shared" si="0"/>
        <v>210449011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4047130</v>
      </c>
      <c r="E9" s="15">
        <v>1402540</v>
      </c>
      <c r="F9" s="13">
        <f t="shared" si="0"/>
        <v>5449670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33576300</v>
      </c>
      <c r="E10" s="15">
        <v>3522200</v>
      </c>
      <c r="F10" s="13">
        <f t="shared" si="0"/>
        <v>37098500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>
        <v>248357280</v>
      </c>
      <c r="E11" s="15">
        <v>44474960</v>
      </c>
      <c r="F11" s="13">
        <f t="shared" si="0"/>
        <v>292832240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3120000000</v>
      </c>
      <c r="D13" s="15">
        <v>0</v>
      </c>
      <c r="E13" s="15">
        <v>107700000</v>
      </c>
      <c r="F13" s="13">
        <f t="shared" si="0"/>
        <v>107700000</v>
      </c>
    </row>
    <row r="14" spans="1:6" s="14" customFormat="1" x14ac:dyDescent="0.3">
      <c r="A14" s="9" t="s">
        <v>43</v>
      </c>
      <c r="B14" s="15">
        <v>36625000</v>
      </c>
      <c r="C14" s="15">
        <v>122375000</v>
      </c>
      <c r="D14" s="15">
        <v>29814294</v>
      </c>
      <c r="E14" s="15">
        <v>9402223</v>
      </c>
      <c r="F14" s="13">
        <f t="shared" si="0"/>
        <v>39216517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51671883</v>
      </c>
      <c r="E15" s="15">
        <v>5429010</v>
      </c>
      <c r="F15" s="13">
        <f t="shared" si="0"/>
        <v>57100893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12951468</v>
      </c>
      <c r="E16" s="15">
        <v>5512831</v>
      </c>
      <c r="F16" s="13">
        <f t="shared" si="0"/>
        <v>18464299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/>
      <c r="E17" s="15">
        <v>0</v>
      </c>
      <c r="F17" s="13"/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36000000</v>
      </c>
      <c r="E18" s="20">
        <v>60000000</v>
      </c>
      <c r="F18" s="13">
        <f t="shared" si="0"/>
        <v>96000000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19324554400</v>
      </c>
      <c r="E19" s="15">
        <v>2419200000</v>
      </c>
      <c r="F19" s="13">
        <f t="shared" si="0"/>
        <v>21743754400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33637900</v>
      </c>
      <c r="E20" s="15">
        <v>6883335</v>
      </c>
      <c r="F20" s="13">
        <f t="shared" si="0"/>
        <v>40521235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0</v>
      </c>
      <c r="E21" s="15">
        <v>0</v>
      </c>
      <c r="F21" s="13">
        <f t="shared" si="0"/>
        <v>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1268000</v>
      </c>
      <c r="E22" s="15">
        <v>189651860</v>
      </c>
      <c r="F22" s="13">
        <f t="shared" si="0"/>
        <v>190919860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19228462007</v>
      </c>
      <c r="E23" s="15">
        <v>2789293631</v>
      </c>
      <c r="F23" s="13">
        <f t="shared" si="0"/>
        <v>22017755638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140387803</v>
      </c>
      <c r="E24" s="15">
        <v>35466784</v>
      </c>
      <c r="F24" s="13">
        <f t="shared" si="0"/>
        <v>175854587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0</v>
      </c>
      <c r="E25" s="15">
        <v>1578530</v>
      </c>
      <c r="F25" s="13">
        <f t="shared" si="0"/>
        <v>1578530</v>
      </c>
    </row>
    <row r="26" spans="1:6" s="14" customFormat="1" x14ac:dyDescent="0.3">
      <c r="A26" s="9" t="s">
        <v>36</v>
      </c>
      <c r="B26" s="15">
        <v>3828941000</v>
      </c>
      <c r="C26" s="15">
        <v>3783941000</v>
      </c>
      <c r="D26" s="15">
        <v>796445289</v>
      </c>
      <c r="E26" s="15">
        <v>517471309</v>
      </c>
      <c r="F26" s="13">
        <f t="shared" si="0"/>
        <v>1313916598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32379540</v>
      </c>
      <c r="E27" s="15">
        <v>5153870</v>
      </c>
      <c r="F27" s="13">
        <f t="shared" si="0"/>
        <v>37533410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684750</v>
      </c>
      <c r="E28" s="15">
        <v>0</v>
      </c>
      <c r="F28" s="13">
        <f t="shared" si="0"/>
        <v>684750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8585500</v>
      </c>
      <c r="E29" s="15">
        <v>6965600</v>
      </c>
      <c r="F29" s="13">
        <f t="shared" si="0"/>
        <v>15551100</v>
      </c>
    </row>
    <row r="30" spans="1:6" s="14" customFormat="1" x14ac:dyDescent="0.3">
      <c r="A30" s="9" t="s">
        <v>39</v>
      </c>
      <c r="B30" s="15">
        <v>30000000</v>
      </c>
      <c r="C30" s="15">
        <v>15000000</v>
      </c>
      <c r="D30" s="15">
        <v>8326160</v>
      </c>
      <c r="E30" s="15">
        <v>1000000</v>
      </c>
      <c r="F30" s="13">
        <f t="shared" si="0"/>
        <v>9326160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17280820</v>
      </c>
      <c r="E31" s="15">
        <v>104670</v>
      </c>
      <c r="F31" s="13">
        <f t="shared" si="0"/>
        <v>17385490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52632830</v>
      </c>
      <c r="E32" s="15">
        <v>11813570</v>
      </c>
      <c r="F32" s="13">
        <f t="shared" si="0"/>
        <v>64446400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209134654</v>
      </c>
      <c r="E34" s="15">
        <v>41460625</v>
      </c>
      <c r="F34" s="13">
        <f t="shared" si="0"/>
        <v>250595279</v>
      </c>
    </row>
    <row r="35" spans="1:6" s="14" customFormat="1" x14ac:dyDescent="0.3">
      <c r="A35" s="9" t="s">
        <v>43</v>
      </c>
      <c r="B35" s="15">
        <v>6891000</v>
      </c>
      <c r="C35" s="15">
        <v>66891000</v>
      </c>
      <c r="D35" s="15">
        <v>4655800</v>
      </c>
      <c r="E35" s="15">
        <v>4327953</v>
      </c>
      <c r="F35" s="13">
        <f t="shared" si="0"/>
        <v>8983753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0</v>
      </c>
      <c r="F36" s="13">
        <f t="shared" si="0"/>
        <v>3359738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2617083</v>
      </c>
      <c r="E37" s="15">
        <v>1093700</v>
      </c>
      <c r="F37" s="13">
        <f t="shared" si="0"/>
        <v>3710783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0</v>
      </c>
      <c r="E38" s="15">
        <v>0</v>
      </c>
      <c r="F38" s="13">
        <f t="shared" si="0"/>
        <v>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17083877740</v>
      </c>
      <c r="E39" s="15">
        <v>2130598600</v>
      </c>
      <c r="F39" s="13">
        <f t="shared" si="0"/>
        <v>19214476340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14210690</v>
      </c>
      <c r="E41" s="15">
        <v>3439150</v>
      </c>
      <c r="F41" s="13">
        <f t="shared" si="0"/>
        <v>17649840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88233500</v>
      </c>
      <c r="E42" s="15">
        <v>5972270</v>
      </c>
      <c r="F42" s="13">
        <f t="shared" si="0"/>
        <v>94205770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23650110</v>
      </c>
      <c r="E43" s="15">
        <v>22847000</v>
      </c>
      <c r="F43" s="13">
        <f t="shared" si="0"/>
        <v>46497110</v>
      </c>
    </row>
    <row r="44" spans="1:6" s="14" customFormat="1" x14ac:dyDescent="0.3">
      <c r="A44" s="9" t="s">
        <v>27</v>
      </c>
      <c r="B44" s="21">
        <v>18000000000</v>
      </c>
      <c r="C44" s="15">
        <v>18000000000</v>
      </c>
      <c r="D44" s="15">
        <v>7000000000</v>
      </c>
      <c r="E44" s="15">
        <v>7000000000</v>
      </c>
      <c r="F44" s="13">
        <f t="shared" si="0"/>
        <v>14000000000</v>
      </c>
    </row>
    <row r="45" spans="1:6" s="14" customFormat="1" x14ac:dyDescent="0.3">
      <c r="A45" s="9" t="s">
        <v>55</v>
      </c>
      <c r="B45" s="15">
        <v>18000000000</v>
      </c>
      <c r="C45" s="15">
        <v>18000000000</v>
      </c>
      <c r="D45" s="15">
        <v>7000000000</v>
      </c>
      <c r="E45" s="15">
        <v>7000000000</v>
      </c>
      <c r="F45" s="13">
        <f t="shared" si="0"/>
        <v>14000000000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600000000</v>
      </c>
      <c r="E46" s="15">
        <v>0</v>
      </c>
      <c r="F46" s="13">
        <f t="shared" si="0"/>
        <v>600000000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600000000</v>
      </c>
      <c r="E47" s="15">
        <v>0</v>
      </c>
      <c r="F47" s="13">
        <f t="shared" si="0"/>
        <v>600000000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6123920582</v>
      </c>
      <c r="E48" s="15">
        <v>1734484482</v>
      </c>
      <c r="F48" s="13">
        <f t="shared" si="0"/>
        <v>7858405064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1378020582</v>
      </c>
      <c r="E49" s="15">
        <v>265384482</v>
      </c>
      <c r="F49" s="13">
        <f t="shared" si="0"/>
        <v>1643405064</v>
      </c>
    </row>
    <row r="50" spans="1:6" s="14" customFormat="1" x14ac:dyDescent="0.3">
      <c r="A50" s="9" t="s">
        <v>36</v>
      </c>
      <c r="B50" s="15">
        <v>247993000</v>
      </c>
      <c r="C50" s="15">
        <v>244993000</v>
      </c>
      <c r="D50" s="15">
        <v>10726282</v>
      </c>
      <c r="E50" s="15">
        <v>3384482</v>
      </c>
      <c r="F50" s="13">
        <f t="shared" si="0"/>
        <v>14110764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4005000</v>
      </c>
      <c r="D52" s="15">
        <v>324300</v>
      </c>
      <c r="E52" s="15">
        <v>0</v>
      </c>
      <c r="F52" s="13">
        <f t="shared" si="0"/>
        <v>324300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0</v>
      </c>
      <c r="F53" s="13">
        <f t="shared" si="0"/>
        <v>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1366970000</v>
      </c>
      <c r="E54" s="15">
        <v>262000000</v>
      </c>
      <c r="F54" s="13">
        <f t="shared" si="0"/>
        <v>1628970000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4745900000</v>
      </c>
      <c r="E55" s="15">
        <v>1469100000</v>
      </c>
      <c r="F55" s="13">
        <f t="shared" si="0"/>
        <v>6215000000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4190900000</v>
      </c>
      <c r="E56" s="15">
        <v>1231100000</v>
      </c>
      <c r="F56" s="13">
        <f t="shared" si="0"/>
        <v>5422000000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555000000</v>
      </c>
      <c r="E57" s="15">
        <v>238000000</v>
      </c>
      <c r="F57" s="13">
        <f t="shared" si="0"/>
        <v>793000000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121970215013</v>
      </c>
      <c r="E58" s="15">
        <v>15954413422</v>
      </c>
      <c r="F58" s="13">
        <f t="shared" si="0"/>
        <v>137924628435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8850333870</v>
      </c>
      <c r="E59" s="15">
        <v>1796353186</v>
      </c>
      <c r="F59" s="13">
        <f t="shared" si="0"/>
        <v>10646687056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248221035</v>
      </c>
      <c r="E60" s="15">
        <v>52387850</v>
      </c>
      <c r="F60" s="13">
        <f t="shared" si="0"/>
        <v>300608885</v>
      </c>
    </row>
    <row r="61" spans="1:6" s="14" customFormat="1" x14ac:dyDescent="0.3">
      <c r="A61" s="9" t="s">
        <v>36</v>
      </c>
      <c r="B61" s="15">
        <v>3216255000</v>
      </c>
      <c r="C61" s="15">
        <v>3671255000</v>
      </c>
      <c r="D61" s="15">
        <v>565709470</v>
      </c>
      <c r="E61" s="15">
        <v>360921006</v>
      </c>
      <c r="F61" s="13">
        <f t="shared" si="0"/>
        <v>926630476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6401655</v>
      </c>
      <c r="E62" s="15">
        <v>1167670</v>
      </c>
      <c r="F62" s="13">
        <f t="shared" si="0"/>
        <v>7569325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431665090</v>
      </c>
      <c r="E63" s="15">
        <v>89545460</v>
      </c>
      <c r="F63" s="13">
        <f t="shared" si="0"/>
        <v>521210550</v>
      </c>
    </row>
    <row r="64" spans="1:6" s="14" customFormat="1" x14ac:dyDescent="0.3">
      <c r="A64" s="9" t="s">
        <v>40</v>
      </c>
      <c r="B64" s="15">
        <v>300000000</v>
      </c>
      <c r="C64" s="15">
        <v>70000000</v>
      </c>
      <c r="D64" s="15">
        <v>25689910</v>
      </c>
      <c r="E64" s="15">
        <v>0</v>
      </c>
      <c r="F64" s="13">
        <f t="shared" si="0"/>
        <v>25689910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78000000</v>
      </c>
      <c r="D66" s="20">
        <v>19289330</v>
      </c>
      <c r="E66" s="20">
        <v>19289330</v>
      </c>
      <c r="F66" s="13">
        <f t="shared" si="0"/>
        <v>38578660</v>
      </c>
    </row>
    <row r="67" spans="1:6" s="14" customFormat="1" x14ac:dyDescent="0.3">
      <c r="A67" s="9" t="s">
        <v>43</v>
      </c>
      <c r="B67" s="15">
        <v>15750000</v>
      </c>
      <c r="C67" s="15">
        <v>48750000</v>
      </c>
      <c r="D67" s="15">
        <v>10671496</v>
      </c>
      <c r="E67" s="15">
        <v>4296500</v>
      </c>
      <c r="F67" s="13">
        <f t="shared" si="0"/>
        <v>14967996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0</v>
      </c>
      <c r="E68" s="15">
        <v>1048000</v>
      </c>
      <c r="F68" s="13">
        <f t="shared" ref="F68:F131" si="1">D68+E68</f>
        <v>1048000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6344668</v>
      </c>
      <c r="E69" s="15">
        <v>2046550</v>
      </c>
      <c r="F69" s="13">
        <f t="shared" si="1"/>
        <v>8391218</v>
      </c>
    </row>
    <row r="70" spans="1:6" s="14" customFormat="1" x14ac:dyDescent="0.3">
      <c r="A70" s="9" t="s">
        <v>61</v>
      </c>
      <c r="B70" s="15">
        <v>930340000</v>
      </c>
      <c r="C70" s="15">
        <v>1294340000</v>
      </c>
      <c r="D70" s="15">
        <v>0</v>
      </c>
      <c r="E70" s="15">
        <v>0</v>
      </c>
      <c r="F70" s="13">
        <f t="shared" si="1"/>
        <v>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4273725096</v>
      </c>
      <c r="E71" s="15">
        <v>1063778790</v>
      </c>
      <c r="F71" s="13">
        <f t="shared" si="1"/>
        <v>5337503886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2975400000</v>
      </c>
      <c r="E72" s="15">
        <v>82000000</v>
      </c>
      <c r="F72" s="13">
        <f t="shared" si="1"/>
        <v>3057400000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186535000</v>
      </c>
      <c r="E73" s="15">
        <v>105000000</v>
      </c>
      <c r="F73" s="13">
        <f t="shared" si="1"/>
        <v>291535000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19419000</v>
      </c>
      <c r="E74" s="15">
        <v>4872030</v>
      </c>
      <c r="F74" s="13">
        <f t="shared" si="1"/>
        <v>24291030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81262120</v>
      </c>
      <c r="E75" s="15">
        <v>10000000</v>
      </c>
      <c r="F75" s="13">
        <f t="shared" si="1"/>
        <v>91262120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113119881143</v>
      </c>
      <c r="E76" s="15">
        <v>14158060236</v>
      </c>
      <c r="F76" s="13">
        <f t="shared" si="1"/>
        <v>127277941379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222319612</v>
      </c>
      <c r="E77" s="15">
        <v>43853507</v>
      </c>
      <c r="F77" s="13">
        <f t="shared" si="1"/>
        <v>266173119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0</v>
      </c>
      <c r="E78" s="15">
        <v>0</v>
      </c>
      <c r="F78" s="13">
        <f t="shared" si="1"/>
        <v>0</v>
      </c>
    </row>
    <row r="79" spans="1:6" s="14" customFormat="1" x14ac:dyDescent="0.3">
      <c r="A79" s="9" t="s">
        <v>36</v>
      </c>
      <c r="B79" s="15">
        <v>3871058000</v>
      </c>
      <c r="C79" s="15">
        <v>3871058000</v>
      </c>
      <c r="D79" s="15">
        <v>681952151</v>
      </c>
      <c r="E79" s="15">
        <v>145292689</v>
      </c>
      <c r="F79" s="13">
        <f t="shared" si="1"/>
        <v>827244840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321160</v>
      </c>
      <c r="E80" s="15">
        <v>40240</v>
      </c>
      <c r="F80" s="13">
        <f t="shared" si="1"/>
        <v>361400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38401000</v>
      </c>
      <c r="D82" s="15">
        <v>13905080</v>
      </c>
      <c r="E82" s="15">
        <v>8330850</v>
      </c>
      <c r="F82" s="13">
        <f t="shared" si="1"/>
        <v>22235930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5193400</v>
      </c>
      <c r="E83" s="15">
        <v>1270100</v>
      </c>
      <c r="F83" s="13">
        <f t="shared" si="1"/>
        <v>6463500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20502150000</v>
      </c>
      <c r="E84" s="15">
        <v>2841365000</v>
      </c>
      <c r="F84" s="13">
        <f t="shared" si="1"/>
        <v>23343515000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27039740</v>
      </c>
      <c r="E85" s="15">
        <v>3907850</v>
      </c>
      <c r="F85" s="13">
        <f t="shared" si="1"/>
        <v>30947590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91667000000</v>
      </c>
      <c r="E86" s="15">
        <v>11114000000</v>
      </c>
      <c r="F86" s="13">
        <f t="shared" si="1"/>
        <v>102781000000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6748612453</v>
      </c>
      <c r="E87" s="15">
        <v>1374031027</v>
      </c>
      <c r="F87" s="13">
        <f t="shared" si="1"/>
        <v>8122643480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6748612453</v>
      </c>
      <c r="E88" s="15">
        <v>1374031027</v>
      </c>
      <c r="F88" s="13">
        <f t="shared" si="1"/>
        <v>8122643480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4282487497</v>
      </c>
      <c r="E89" s="15">
        <v>826022372</v>
      </c>
      <c r="F89" s="13">
        <f t="shared" si="1"/>
        <v>5108509869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4268772487</v>
      </c>
      <c r="E90" s="15">
        <v>824072232</v>
      </c>
      <c r="F90" s="13">
        <f t="shared" si="1"/>
        <v>5092844719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13715010</v>
      </c>
      <c r="E91" s="15">
        <v>1950140</v>
      </c>
      <c r="F91" s="13">
        <f t="shared" si="1"/>
        <v>15665150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1963543881</v>
      </c>
      <c r="E92" s="15">
        <v>420864768</v>
      </c>
      <c r="F92" s="13">
        <f t="shared" si="1"/>
        <v>2384408649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388690895</v>
      </c>
      <c r="E93" s="15">
        <v>78147049</v>
      </c>
      <c r="F93" s="13">
        <f t="shared" si="1"/>
        <v>466837944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1105772000</v>
      </c>
      <c r="D95" s="15">
        <v>292089241</v>
      </c>
      <c r="E95" s="15">
        <v>52328425</v>
      </c>
      <c r="F95" s="13">
        <f t="shared" si="1"/>
        <v>344417666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213268640</v>
      </c>
      <c r="E96" s="15">
        <v>53941414</v>
      </c>
      <c r="F96" s="13">
        <f t="shared" si="1"/>
        <v>267210054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0</v>
      </c>
      <c r="E97" s="15">
        <v>0</v>
      </c>
      <c r="F97" s="13">
        <f t="shared" si="1"/>
        <v>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1083610</v>
      </c>
      <c r="E98" s="15">
        <v>95740</v>
      </c>
      <c r="F98" s="13">
        <f t="shared" si="1"/>
        <v>1179350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16557663</v>
      </c>
      <c r="E99" s="15">
        <v>2980909</v>
      </c>
      <c r="F99" s="13">
        <f t="shared" si="1"/>
        <v>19538572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60193779</v>
      </c>
      <c r="E100" s="15">
        <v>634155</v>
      </c>
      <c r="F100" s="13">
        <f t="shared" si="1"/>
        <v>60827934</v>
      </c>
    </row>
    <row r="101" spans="1:6" s="14" customFormat="1" x14ac:dyDescent="0.3">
      <c r="A101" s="9" t="s">
        <v>40</v>
      </c>
      <c r="B101" s="15">
        <v>275000000</v>
      </c>
      <c r="C101" s="15">
        <v>255000000</v>
      </c>
      <c r="D101" s="15">
        <v>118754110</v>
      </c>
      <c r="E101" s="15">
        <v>20506640</v>
      </c>
      <c r="F101" s="13">
        <f t="shared" si="1"/>
        <v>139260750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161776034</v>
      </c>
      <c r="E102" s="15">
        <v>29215644</v>
      </c>
      <c r="F102" s="13">
        <f t="shared" si="1"/>
        <v>190991678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550976360</v>
      </c>
      <c r="E103" s="15">
        <v>137744090</v>
      </c>
      <c r="F103" s="13">
        <f t="shared" si="1"/>
        <v>688720450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8525600</v>
      </c>
      <c r="E104" s="15">
        <v>1499180</v>
      </c>
      <c r="F104" s="13">
        <f t="shared" si="1"/>
        <v>10024780</v>
      </c>
    </row>
    <row r="105" spans="1:6" s="14" customFormat="1" x14ac:dyDescent="0.3">
      <c r="A105" s="9" t="s">
        <v>43</v>
      </c>
      <c r="B105" s="15">
        <v>31848000</v>
      </c>
      <c r="C105" s="15">
        <v>66848000</v>
      </c>
      <c r="D105" s="15">
        <v>30450469</v>
      </c>
      <c r="E105" s="15">
        <v>4973398</v>
      </c>
      <c r="F105" s="13">
        <f t="shared" si="1"/>
        <v>35423867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0</v>
      </c>
      <c r="E106" s="15">
        <v>0</v>
      </c>
      <c r="F106" s="13">
        <f t="shared" si="1"/>
        <v>0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9947660</v>
      </c>
      <c r="E107" s="15">
        <v>1392459</v>
      </c>
      <c r="F107" s="13">
        <f t="shared" si="1"/>
        <v>11340119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28080530</v>
      </c>
      <c r="E108" s="15">
        <v>5301540</v>
      </c>
      <c r="F108" s="13">
        <f t="shared" si="1"/>
        <v>33382070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39600000</v>
      </c>
      <c r="E109" s="15">
        <v>19800000</v>
      </c>
      <c r="F109" s="13">
        <f t="shared" si="1"/>
        <v>59400000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33069390</v>
      </c>
      <c r="E110" s="15">
        <v>7097165</v>
      </c>
      <c r="F110" s="13">
        <f t="shared" si="1"/>
        <v>40166555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10479900</v>
      </c>
      <c r="E112" s="15">
        <v>5206960</v>
      </c>
      <c r="F112" s="13">
        <f t="shared" si="1"/>
        <v>15686860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132977086</v>
      </c>
      <c r="E113" s="15">
        <v>43542508</v>
      </c>
      <c r="F113" s="13">
        <f t="shared" si="1"/>
        <v>176519594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98552240</v>
      </c>
      <c r="E115" s="15">
        <v>37336690</v>
      </c>
      <c r="F115" s="13">
        <f t="shared" si="1"/>
        <v>135888930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24990</v>
      </c>
      <c r="E116" s="15">
        <v>9560</v>
      </c>
      <c r="F116" s="13">
        <f t="shared" si="1"/>
        <v>34550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1726500</v>
      </c>
      <c r="E117" s="15">
        <v>0</v>
      </c>
      <c r="F117" s="13">
        <f t="shared" si="1"/>
        <v>1726500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25558046</v>
      </c>
      <c r="E118" s="15">
        <v>5293748</v>
      </c>
      <c r="F118" s="13">
        <f t="shared" si="1"/>
        <v>30851794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4287470</v>
      </c>
      <c r="E119" s="15">
        <v>902510</v>
      </c>
      <c r="F119" s="13">
        <f t="shared" si="1"/>
        <v>5189980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369603989</v>
      </c>
      <c r="E120" s="15">
        <v>83601379</v>
      </c>
      <c r="F120" s="13">
        <f t="shared" si="1"/>
        <v>453205368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97664117</v>
      </c>
      <c r="E121" s="15">
        <v>19690675</v>
      </c>
      <c r="F121" s="13">
        <f t="shared" si="1"/>
        <v>117354792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30078430</v>
      </c>
      <c r="E122" s="15">
        <v>2600000</v>
      </c>
      <c r="F122" s="13">
        <f t="shared" si="1"/>
        <v>32678430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9296130</v>
      </c>
      <c r="E123" s="15">
        <v>4975100</v>
      </c>
      <c r="F123" s="13">
        <f t="shared" si="1"/>
        <v>14271230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30360000</v>
      </c>
      <c r="E124" s="15">
        <v>6435000</v>
      </c>
      <c r="F124" s="13">
        <f t="shared" si="1"/>
        <v>36795000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179274632</v>
      </c>
      <c r="E125" s="15">
        <v>47958334</v>
      </c>
      <c r="F125" s="13">
        <f t="shared" si="1"/>
        <v>227232966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194920</v>
      </c>
      <c r="E126" s="15">
        <v>100000</v>
      </c>
      <c r="F126" s="13">
        <f t="shared" si="1"/>
        <v>294920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2900000</v>
      </c>
      <c r="E127" s="15">
        <v>0</v>
      </c>
      <c r="F127" s="13">
        <f t="shared" si="1"/>
        <v>2900000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6977760</v>
      </c>
      <c r="E128" s="15">
        <v>1842270</v>
      </c>
      <c r="F128" s="13">
        <f t="shared" si="1"/>
        <v>8820030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12858000</v>
      </c>
      <c r="E129" s="15">
        <v>0</v>
      </c>
      <c r="F129" s="13">
        <f t="shared" si="1"/>
        <v>12858000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113875000000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113875000000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113875000000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113875000000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183845230751</v>
      </c>
      <c r="E138" s="17">
        <v>32451523846</v>
      </c>
      <c r="F138" s="17">
        <f t="shared" si="2"/>
        <v>216296754597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</vt:lpstr>
      <vt:lpstr>Sheet1</vt:lpstr>
      <vt:lpstr>지출!Print_Area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2023-07-03T01:44:09Z</dcterms:modified>
</cp:coreProperties>
</file>