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4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21" i="2"/>
  <c r="M33" i="2"/>
  <c r="N33" i="2" s="1"/>
  <c r="N32" i="2" s="1"/>
  <c r="N31" i="2" s="1"/>
  <c r="L33" i="2"/>
  <c r="L32" i="2" s="1"/>
  <c r="L31" i="2" s="1"/>
  <c r="K32" i="2"/>
  <c r="K31" i="2" s="1"/>
  <c r="J32" i="2"/>
  <c r="J31" i="2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s="1"/>
  <c r="M7" i="2" l="1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21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K12" i="2"/>
  <c r="K23" i="2"/>
  <c r="K22" i="2" s="1"/>
  <c r="K15" i="2"/>
  <c r="J7" i="2"/>
  <c r="K7" i="2"/>
  <c r="M6" i="2"/>
  <c r="L6" i="2"/>
  <c r="L5" i="2" s="1"/>
  <c r="L4" i="2" l="1"/>
  <c r="J6" i="2"/>
  <c r="J5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<sst xmlns="http://schemas.openxmlformats.org/spreadsheetml/2006/main" count="191" uniqueCount="100">
  <si>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</si>
  <si>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</si>
  <si>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</si>
  <si>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</si>
  <si>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</si>
  <si>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</si>
  <si>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</si>
  <si>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</si>
  <si>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</si>
  <si>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</si>
  <si>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</si>
  <si>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</si>
  <si>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</si>
  <si>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</si>
  <si>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</si>
  <si>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</si>
  <si>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</si>
  <si>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</si>
  <si>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</si>
  <si>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</si>
  <si>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</si>
  <si>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</si>
  <si>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</si>
  <si>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</si>
  <si>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</si>
  <si>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</si>
  <si>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</si>
  <si>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</si>
  <si>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</si>
  <si>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</si>
  <si>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</si>
  <si>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</si>
  <si>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</si>
  <si>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</si>
  <si>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</si>
  <si>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</si>
  <si>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</si>
  <si>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</si>
  <si>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</si>
  <si>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</si>
  <si>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</si>
  <si>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</si>
  <si>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</si>
  <si>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</si>
  <si>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</si>
  <si>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</si>
  <si>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</si>
  <si>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</si>
  <si>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</si>
  <si>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</si>
  <si>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</si>
  <si>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</si>
  <si>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</si>
  <si>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</si>
  <si>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</si>
  <si>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</si>
  <si>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</si>
  <si>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</si>
  <si>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</si>
  <si>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</si>
  <si>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</si>
  <si>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</si>
  <si>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</si>
  <si>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</si>
  <si>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</si>
  <si>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</si>
  <si>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</si>
  <si>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</si>
  <si>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</si>
  <si>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</si>
  <si>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</si>
  <si>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</si>
  <si>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</si>
  <si>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</si>
  <si>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</si>
  <si>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</si>
  <si>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</si>
  <si>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</si>
  <si>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</si>
  <si>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</si>
  <si>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</si>
  <si>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</si>
  <si>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</si>
  <si>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</si>
  <si>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</si>
  <si>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</si>
  <si>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</si>
  <si>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</si>
  <si>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</si>
  <si>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</si>
  <si>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</si>
  <si>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</si>
  <si>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</si>
  <si>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3월(누계)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</si>
  <si>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</si>
  <si>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</si>
  <si>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</si>
  <si>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4월(순액)</t>
  </si>
  <si>
    <t>4월(누계)</t>
  </si>
  <si>
    <t>4월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</si>
</sst>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O35" sqref="O35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8" t="s">
        <v>28</v>
      </c>
      <c r="B4" s="29" t="s">
        <v>99</v>
      </c>
      <c r="C4" s="30" t="s">
        <v>11</v>
      </c>
      <c r="D4" s="30" t="s">
        <v>12</v>
      </c>
      <c r="E4" s="27" t="s">
        <v>13</v>
      </c>
      <c r="F4" s="27"/>
      <c r="G4" s="27"/>
      <c r="H4" s="27"/>
      <c r="I4" s="27"/>
      <c r="J4" s="9">
        <f>J5+J21</f>
        <v>524103000000</v>
      </c>
      <c r="K4" s="9">
        <f t="shared" ref="K4:N4" si="0">K5+K21</f>
        <v>524103000000</v>
      </c>
      <c r="L4" s="9">
        <f t="shared" si="0"/>
        <v>47530288308</v>
      </c>
      <c r="M4" s="9">
        <f t="shared" si="0"/>
        <v>148592464346</v>
      </c>
      <c r="N4" s="9">
        <f t="shared" si="0"/>
        <v>148592464346</v>
      </c>
    </row>
    <row r="5" spans="1:16" x14ac:dyDescent="0.3">
      <c r="A5" s="28"/>
      <c r="B5" s="29"/>
      <c r="C5" s="30"/>
      <c r="D5" s="30"/>
      <c r="E5" s="6"/>
      <c r="F5" s="27" t="s">
        <v>26</v>
      </c>
      <c r="G5" s="27"/>
      <c r="H5" s="27"/>
      <c r="I5" s="27"/>
      <c r="J5" s="9">
        <f>J6+J18</f>
        <v>368594000000</v>
      </c>
      <c r="K5" s="9">
        <f>K6+K18</f>
        <v>372742000000</v>
      </c>
      <c r="L5" s="9">
        <f t="shared" ref="L5:M5" si="1">L6+L18</f>
        <v>45931469402</v>
      </c>
      <c r="M5" s="9">
        <f t="shared" si="1"/>
        <v>142671314236</v>
      </c>
      <c r="N5" s="9">
        <f>N6+N18</f>
        <v>142671314236</v>
      </c>
    </row>
    <row r="6" spans="1:16" x14ac:dyDescent="0.3">
      <c r="A6" s="28"/>
      <c r="B6" s="29"/>
      <c r="C6" s="30"/>
      <c r="D6" s="30"/>
      <c r="E6" s="6"/>
      <c r="F6" s="6"/>
      <c r="G6" s="27" t="s">
        <v>14</v>
      </c>
      <c r="H6" s="27"/>
      <c r="I6" s="27"/>
      <c r="J6" s="9">
        <f>J15+J7+J12</f>
        <v>365594000000</v>
      </c>
      <c r="K6" s="9">
        <f>K15+K7+K12</f>
        <v>369742000000</v>
      </c>
      <c r="L6" s="9">
        <f t="shared" ref="L6:M6" si="2">L15+L7+L12</f>
        <v>45931469402</v>
      </c>
      <c r="M6" s="9">
        <f t="shared" si="2"/>
        <v>142671314236</v>
      </c>
      <c r="N6" s="9">
        <f>N15+N7+N12</f>
        <v>142671314236</v>
      </c>
    </row>
    <row r="7" spans="1:16" x14ac:dyDescent="0.3">
      <c r="A7" s="28"/>
      <c r="B7" s="29"/>
      <c r="C7" s="30"/>
      <c r="D7" s="30"/>
      <c r="E7" s="6"/>
      <c r="F7" s="6"/>
      <c r="G7" s="6"/>
      <c r="H7" s="27" t="s">
        <v>15</v>
      </c>
      <c r="I7" s="27"/>
      <c r="J7" s="9">
        <f>SUM(J8:J11)</f>
        <v>106702000000</v>
      </c>
      <c r="K7" s="9">
        <f>SUM(K8:K11)</f>
        <v>110850000000</v>
      </c>
      <c r="L7" s="9">
        <f>SUM(L8:L11)</f>
        <v>13951889541</v>
      </c>
      <c r="M7" s="9">
        <f t="shared" ref="M7:N7" si="3">SUM(M8:M11)</f>
        <v>42492574517</v>
      </c>
      <c r="N7" s="9">
        <f t="shared" si="3"/>
        <v>42492574517</v>
      </c>
      <c r="O7" s="8"/>
      <c r="P7" s="7"/>
    </row>
    <row r="8" spans="1:16" x14ac:dyDescent="0.3">
      <c r="A8" s="28"/>
      <c r="B8" s="29"/>
      <c r="C8" s="30"/>
      <c r="D8" s="30"/>
      <c r="E8" s="6"/>
      <c r="F8" s="6"/>
      <c r="G8" s="6"/>
      <c r="H8" s="6"/>
      <c r="I8" s="6" t="s">
        <v>30</v>
      </c>
      <c r="J8" s="6">
        <v>53414000000</v>
      </c>
      <c r="K8" s="6">
        <v>57562000000</v>
      </c>
      <c r="L8" s="6">
        <f>VLOOKUP(I8,Sheet1!$A$1:$F$140,5,0)</f>
        <v>3973391384</v>
      </c>
      <c r="M8" s="6">
        <f>VLOOKUP(I8,Sheet1!$A$1:$F$140,6,0)</f>
        <v>10132733792</v>
      </c>
      <c r="N8" s="6">
        <f>M8</f>
        <v>10132733792</v>
      </c>
    </row>
    <row r="9" spans="1:16" x14ac:dyDescent="0.3">
      <c r="A9" s="28"/>
      <c r="B9" s="29"/>
      <c r="C9" s="30"/>
      <c r="D9" s="30"/>
      <c r="E9" s="6"/>
      <c r="F9" s="6"/>
      <c r="G9" s="6"/>
      <c r="H9" s="6"/>
      <c r="I9" s="6" t="s">
        <v>31</v>
      </c>
      <c r="J9" s="6">
        <v>29388000000</v>
      </c>
      <c r="K9" s="6">
        <v>29388000000</v>
      </c>
      <c r="L9" s="6">
        <f>VLOOKUP(I9,Sheet1!$A$1:$F$140,5,0)</f>
        <v>9978498157</v>
      </c>
      <c r="M9" s="6">
        <f>VLOOKUP(I9,Sheet1!$A$1:$F$140,6,0)</f>
        <v>17759840725</v>
      </c>
      <c r="N9" s="6">
        <f t="shared" ref="N9:N17" si="4">M9</f>
        <v>17759840725</v>
      </c>
    </row>
    <row r="10" spans="1:16" x14ac:dyDescent="0.3">
      <c r="A10" s="28"/>
      <c r="B10" s="29"/>
      <c r="C10" s="30"/>
      <c r="D10" s="30"/>
      <c r="E10" s="6"/>
      <c r="F10" s="6"/>
      <c r="G10" s="6"/>
      <c r="H10" s="6"/>
      <c r="I10" s="6" t="s">
        <v>32</v>
      </c>
      <c r="J10" s="6">
        <v>23000000000</v>
      </c>
      <c r="K10" s="6">
        <v>23000000000</v>
      </c>
      <c r="L10" s="6">
        <f>VLOOKUP(I10,Sheet1!$A$1:$F$140,5,0)</f>
        <v>0</v>
      </c>
      <c r="M10" s="6">
        <f>VLOOKUP(I10,Sheet1!$A$1:$F$140,6,0)</f>
        <v>14000000000</v>
      </c>
      <c r="N10" s="6">
        <f t="shared" si="4"/>
        <v>14000000000</v>
      </c>
    </row>
    <row r="11" spans="1:16" x14ac:dyDescent="0.3">
      <c r="A11" s="28"/>
      <c r="B11" s="29"/>
      <c r="C11" s="30"/>
      <c r="D11" s="30"/>
      <c r="E11" s="6"/>
      <c r="F11" s="6"/>
      <c r="G11" s="6"/>
      <c r="H11" s="6"/>
      <c r="I11" s="6" t="s">
        <v>33</v>
      </c>
      <c r="J11" s="6">
        <v>900000000</v>
      </c>
      <c r="K11" s="6">
        <v>900000000</v>
      </c>
      <c r="L11" s="6">
        <f>VLOOKUP(I11,Sheet1!$A$1:$F$140,5,0)</f>
        <v>0</v>
      </c>
      <c r="M11" s="6">
        <f>VLOOKUP(I11,Sheet1!$A$1:$F$140,6,0)</f>
        <v>600000000</v>
      </c>
      <c r="N11" s="6">
        <f t="shared" si="4"/>
        <v>600000000</v>
      </c>
    </row>
    <row r="12" spans="1:16" x14ac:dyDescent="0.3">
      <c r="A12" s="28"/>
      <c r="B12" s="29"/>
      <c r="C12" s="30"/>
      <c r="D12" s="30"/>
      <c r="E12" s="6"/>
      <c r="F12" s="6"/>
      <c r="G12" s="6"/>
      <c r="H12" s="27" t="s">
        <v>16</v>
      </c>
      <c r="I12" s="27"/>
      <c r="J12" s="9">
        <f>SUM(J13:J14)</f>
        <v>10947000000</v>
      </c>
      <c r="K12" s="9">
        <f>SUM(K13:K14)</f>
        <v>10947000000</v>
      </c>
      <c r="L12" s="9">
        <f t="shared" ref="L12:M12" si="5">SUM(L13:L14)</f>
        <v>1994007000</v>
      </c>
      <c r="M12" s="9">
        <f t="shared" si="5"/>
        <v>5335528850</v>
      </c>
      <c r="N12" s="9">
        <f>SUM(N13:N14)</f>
        <v>5335528850</v>
      </c>
    </row>
    <row r="13" spans="1:16" x14ac:dyDescent="0.3">
      <c r="A13" s="28"/>
      <c r="B13" s="29"/>
      <c r="C13" s="30"/>
      <c r="D13" s="30"/>
      <c r="E13" s="6"/>
      <c r="F13" s="6"/>
      <c r="G13" s="6"/>
      <c r="H13" s="6"/>
      <c r="I13" s="6" t="s">
        <v>62</v>
      </c>
      <c r="J13" s="6">
        <v>3470000000</v>
      </c>
      <c r="K13" s="6">
        <v>3470000000</v>
      </c>
      <c r="L13" s="6">
        <f>VLOOKUP(I13,Sheet1!$A$1:$F$140,5,0)</f>
        <v>108007000</v>
      </c>
      <c r="M13" s="6">
        <f>VLOOKUP(I13,Sheet1!$A$1:$F$140,6,0)</f>
        <v>308528850</v>
      </c>
      <c r="N13" s="6">
        <f t="shared" si="4"/>
        <v>308528850</v>
      </c>
    </row>
    <row r="14" spans="1:16" x14ac:dyDescent="0.3">
      <c r="A14" s="28"/>
      <c r="B14" s="29"/>
      <c r="C14" s="30"/>
      <c r="D14" s="30"/>
      <c r="E14" s="6"/>
      <c r="F14" s="6"/>
      <c r="G14" s="6"/>
      <c r="H14" s="6"/>
      <c r="I14" s="6" t="s">
        <v>63</v>
      </c>
      <c r="J14" s="6">
        <v>7477000000</v>
      </c>
      <c r="K14" s="6">
        <v>7477000000</v>
      </c>
      <c r="L14" s="6">
        <f>VLOOKUP(I14,Sheet1!$A$1:$F$140,5,0)</f>
        <v>1886000000</v>
      </c>
      <c r="M14" s="6">
        <f>VLOOKUP(I14,Sheet1!$A$1:$F$140,6,0)</f>
        <v>5027000000</v>
      </c>
      <c r="N14" s="6">
        <f t="shared" si="4"/>
        <v>5027000000</v>
      </c>
    </row>
    <row r="15" spans="1:16" x14ac:dyDescent="0.3">
      <c r="A15" s="28"/>
      <c r="B15" s="29"/>
      <c r="C15" s="30"/>
      <c r="D15" s="30"/>
      <c r="E15" s="6"/>
      <c r="F15" s="6"/>
      <c r="G15" s="6"/>
      <c r="H15" s="27" t="s">
        <v>17</v>
      </c>
      <c r="I15" s="27"/>
      <c r="J15" s="9">
        <f>SUM(J16:J17)</f>
        <v>247945000000</v>
      </c>
      <c r="K15" s="9">
        <f>SUM(K16:K17)</f>
        <v>247945000000</v>
      </c>
      <c r="L15" s="9">
        <f t="shared" ref="L15:M15" si="6">SUM(L16:L17)</f>
        <v>29985572861</v>
      </c>
      <c r="M15" s="9">
        <f t="shared" si="6"/>
        <v>94843210869</v>
      </c>
      <c r="N15" s="9">
        <f>SUM(N16:N17)</f>
        <v>94843210869</v>
      </c>
    </row>
    <row r="16" spans="1:16" x14ac:dyDescent="0.3">
      <c r="A16" s="28"/>
      <c r="B16" s="29"/>
      <c r="C16" s="30"/>
      <c r="D16" s="30"/>
      <c r="E16" s="6"/>
      <c r="F16" s="6"/>
      <c r="G16" s="6"/>
      <c r="H16" s="6"/>
      <c r="I16" s="6" t="s">
        <v>66</v>
      </c>
      <c r="J16" s="6">
        <v>21671000000</v>
      </c>
      <c r="K16" s="6">
        <v>21671000000</v>
      </c>
      <c r="L16" s="6">
        <f>VLOOKUP(I16,Sheet1!$A$1:$F$140,5,0)</f>
        <v>3442512508</v>
      </c>
      <c r="M16" s="6">
        <f>VLOOKUP(I16,Sheet1!$A$1:$F$140,6,0)</f>
        <v>6379866660</v>
      </c>
      <c r="N16" s="6">
        <f t="shared" si="4"/>
        <v>6379866660</v>
      </c>
    </row>
    <row r="17" spans="1:14" x14ac:dyDescent="0.3">
      <c r="A17" s="28"/>
      <c r="B17" s="29"/>
      <c r="C17" s="30"/>
      <c r="D17" s="30"/>
      <c r="E17" s="6"/>
      <c r="F17" s="6"/>
      <c r="G17" s="6"/>
      <c r="H17" s="6"/>
      <c r="I17" s="6" t="s">
        <v>69</v>
      </c>
      <c r="J17" s="6">
        <v>226274000000</v>
      </c>
      <c r="K17" s="6">
        <v>226274000000</v>
      </c>
      <c r="L17" s="6">
        <f>VLOOKUP(I17,Sheet1!$A$1:$F$140,5,0)</f>
        <v>26543060353</v>
      </c>
      <c r="M17" s="6">
        <f>VLOOKUP(I17,Sheet1!$A$1:$F$140,6,0)</f>
        <v>88463344209</v>
      </c>
      <c r="N17" s="6">
        <f t="shared" si="4"/>
        <v>88463344209</v>
      </c>
    </row>
    <row r="18" spans="1:14" x14ac:dyDescent="0.3">
      <c r="A18" s="28"/>
      <c r="B18" s="29"/>
      <c r="C18" s="30"/>
      <c r="D18" s="30"/>
      <c r="E18" s="6"/>
      <c r="F18" s="6"/>
      <c r="G18" s="27" t="s">
        <v>18</v>
      </c>
      <c r="H18" s="27"/>
      <c r="I18" s="27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8"/>
      <c r="B19" s="29"/>
      <c r="C19" s="30"/>
      <c r="D19" s="30"/>
      <c r="E19" s="6"/>
      <c r="F19" s="6"/>
      <c r="G19" s="6"/>
      <c r="H19" s="27" t="s">
        <v>82</v>
      </c>
      <c r="I19" s="27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8"/>
      <c r="B20" s="29"/>
      <c r="C20" s="30"/>
      <c r="D20" s="30"/>
      <c r="E20" s="6"/>
      <c r="F20" s="6"/>
      <c r="G20" s="6"/>
      <c r="H20" s="6"/>
      <c r="I20" s="6" t="s">
        <v>19</v>
      </c>
      <c r="J20" s="6">
        <v>3000000000</v>
      </c>
      <c r="K20" s="6">
        <v>3000000000</v>
      </c>
      <c r="L20" s="6">
        <f>VLOOKUP(H19,Sheet1!$A$1:$F$140,5,0)</f>
        <v>0</v>
      </c>
      <c r="M20" s="6">
        <f>VLOOKUP(H19,Sheet1!$A$1:$F$140,6,0)</f>
        <v>0</v>
      </c>
      <c r="N20" s="6">
        <f t="shared" ref="N20" si="9">M20</f>
        <v>0</v>
      </c>
    </row>
    <row r="21" spans="1:14" x14ac:dyDescent="0.3">
      <c r="A21" s="28"/>
      <c r="B21" s="29"/>
      <c r="C21" s="30"/>
      <c r="D21" s="30"/>
      <c r="E21" s="6"/>
      <c r="F21" s="27" t="s">
        <v>20</v>
      </c>
      <c r="G21" s="27"/>
      <c r="H21" s="27"/>
      <c r="I21" s="27"/>
      <c r="J21" s="9">
        <f>J22+J28+J31</f>
        <v>155509000000</v>
      </c>
      <c r="K21" s="9">
        <f t="shared" ref="K21:N21" si="10">K22+K28+K31</f>
        <v>151361000000</v>
      </c>
      <c r="L21" s="9">
        <f t="shared" si="10"/>
        <v>1598818906</v>
      </c>
      <c r="M21" s="9">
        <f t="shared" si="10"/>
        <v>5921150110</v>
      </c>
      <c r="N21" s="9">
        <f t="shared" si="10"/>
        <v>5921150110</v>
      </c>
    </row>
    <row r="22" spans="1:14" x14ac:dyDescent="0.3">
      <c r="A22" s="28"/>
      <c r="B22" s="29"/>
      <c r="C22" s="30"/>
      <c r="D22" s="30"/>
      <c r="E22" s="6"/>
      <c r="F22" s="6"/>
      <c r="G22" s="27" t="s">
        <v>21</v>
      </c>
      <c r="H22" s="27"/>
      <c r="I22" s="27"/>
      <c r="J22" s="9">
        <f>J23</f>
        <v>22374000000</v>
      </c>
      <c r="K22" s="9">
        <f>K23</f>
        <v>22374000000</v>
      </c>
      <c r="L22" s="9">
        <f t="shared" ref="L22:M22" si="11">L23</f>
        <v>1581140106</v>
      </c>
      <c r="M22" s="9">
        <f t="shared" si="11"/>
        <v>5868113710</v>
      </c>
      <c r="N22" s="9">
        <f>N23</f>
        <v>5868113710</v>
      </c>
    </row>
    <row r="23" spans="1:14" x14ac:dyDescent="0.3">
      <c r="A23" s="28"/>
      <c r="B23" s="29"/>
      <c r="C23" s="30"/>
      <c r="D23" s="30"/>
      <c r="E23" s="6"/>
      <c r="F23" s="6"/>
      <c r="G23" s="6"/>
      <c r="H23" s="27" t="s">
        <v>22</v>
      </c>
      <c r="I23" s="27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1581140106</v>
      </c>
      <c r="M23" s="9">
        <f t="shared" si="12"/>
        <v>5868113710</v>
      </c>
      <c r="N23" s="9">
        <f>SUM(N24:N27)</f>
        <v>5868113710</v>
      </c>
    </row>
    <row r="24" spans="1:14" x14ac:dyDescent="0.3">
      <c r="A24" s="28"/>
      <c r="B24" s="29"/>
      <c r="C24" s="30"/>
      <c r="D24" s="30"/>
      <c r="E24" s="6"/>
      <c r="F24" s="6"/>
      <c r="G24" s="6"/>
      <c r="H24" s="6"/>
      <c r="I24" s="6" t="s">
        <v>23</v>
      </c>
      <c r="J24" s="6">
        <v>12332000000</v>
      </c>
      <c r="K24" s="6">
        <v>12332000000</v>
      </c>
      <c r="L24" s="6">
        <f>VLOOKUP("    인건비",Sheet1!$A$1:$F$140,5,0)</f>
        <v>854740491</v>
      </c>
      <c r="M24" s="6">
        <f>VLOOKUP("    인건비",Sheet1!$A$1:$F$140,6,0)</f>
        <v>3710829115</v>
      </c>
      <c r="N24" s="6">
        <f t="shared" ref="N24:N27" si="13">M24</f>
        <v>3710829115</v>
      </c>
    </row>
    <row r="25" spans="1:14" x14ac:dyDescent="0.3">
      <c r="A25" s="28"/>
      <c r="B25" s="29"/>
      <c r="C25" s="30"/>
      <c r="D25" s="30"/>
      <c r="E25" s="6"/>
      <c r="F25" s="6"/>
      <c r="G25" s="6"/>
      <c r="H25" s="6"/>
      <c r="I25" s="6" t="s">
        <v>24</v>
      </c>
      <c r="J25" s="6">
        <v>8065000000</v>
      </c>
      <c r="K25" s="6">
        <v>8065000000</v>
      </c>
      <c r="L25" s="6">
        <f>VLOOKUP("    기관운영비",Sheet1!$A$1:$F$140,5,0)</f>
        <v>562313104</v>
      </c>
      <c r="M25" s="6">
        <f>VLOOKUP("    기관운영비",Sheet1!$A$1:$F$140,6,0)</f>
        <v>1786937202</v>
      </c>
      <c r="N25" s="6">
        <f t="shared" si="13"/>
        <v>1786937202</v>
      </c>
    </row>
    <row r="26" spans="1:14" x14ac:dyDescent="0.3">
      <c r="A26" s="28"/>
      <c r="B26" s="29"/>
      <c r="C26" s="30"/>
      <c r="D26" s="30"/>
      <c r="E26" s="6"/>
      <c r="F26" s="6"/>
      <c r="G26" s="6"/>
      <c r="H26" s="6"/>
      <c r="I26" s="6" t="s">
        <v>79</v>
      </c>
      <c r="J26" s="6">
        <v>553000000</v>
      </c>
      <c r="K26" s="6">
        <v>553000000</v>
      </c>
      <c r="L26" s="6">
        <f>VLOOKUP(I26,Sheet1!$A$1:$F$140,5,0)</f>
        <v>32184975</v>
      </c>
      <c r="M26" s="6">
        <f>VLOOKUP(I26,Sheet1!$A$1:$F$140,6,0)</f>
        <v>78336464</v>
      </c>
      <c r="N26" s="6">
        <f t="shared" si="13"/>
        <v>78336464</v>
      </c>
    </row>
    <row r="27" spans="1:14" x14ac:dyDescent="0.3">
      <c r="A27" s="28"/>
      <c r="B27" s="29"/>
      <c r="C27" s="30"/>
      <c r="D27" s="30"/>
      <c r="E27" s="6"/>
      <c r="F27" s="6"/>
      <c r="G27" s="6"/>
      <c r="H27" s="6"/>
      <c r="I27" s="6" t="s">
        <v>80</v>
      </c>
      <c r="J27" s="6">
        <v>1424000000</v>
      </c>
      <c r="K27" s="6">
        <v>1424000000</v>
      </c>
      <c r="L27" s="6">
        <f>VLOOKUP(I27,Sheet1!$A$1:$F$140,5,0)</f>
        <v>131901536</v>
      </c>
      <c r="M27" s="6">
        <f>VLOOKUP(I27,Sheet1!$A$1:$F$140,6,0)</f>
        <v>292010929</v>
      </c>
      <c r="N27" s="6">
        <f t="shared" si="13"/>
        <v>292010929</v>
      </c>
    </row>
    <row r="28" spans="1:14" x14ac:dyDescent="0.3">
      <c r="A28" s="28"/>
      <c r="B28" s="29"/>
      <c r="C28" s="30"/>
      <c r="D28" s="30"/>
      <c r="E28" s="6"/>
      <c r="F28" s="6"/>
      <c r="G28" s="27" t="s">
        <v>25</v>
      </c>
      <c r="H28" s="27"/>
      <c r="I28" s="27"/>
      <c r="J28" s="9">
        <f t="shared" ref="J28:M32" si="14">J29</f>
        <v>133019000000</v>
      </c>
      <c r="K28" s="9">
        <f t="shared" si="14"/>
        <v>128871000000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8"/>
      <c r="B29" s="29"/>
      <c r="C29" s="30"/>
      <c r="D29" s="30"/>
      <c r="E29" s="6"/>
      <c r="F29" s="6"/>
      <c r="G29" s="6"/>
      <c r="H29" s="27" t="s">
        <v>92</v>
      </c>
      <c r="I29" s="27"/>
      <c r="J29" s="9">
        <f t="shared" si="14"/>
        <v>133019000000</v>
      </c>
      <c r="K29" s="9">
        <f t="shared" si="14"/>
        <v>128871000000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8"/>
      <c r="B30" s="29"/>
      <c r="C30" s="30"/>
      <c r="D30" s="30"/>
      <c r="E30" s="6"/>
      <c r="F30" s="6"/>
      <c r="G30" s="6"/>
      <c r="H30" s="6"/>
      <c r="I30" s="6" t="s">
        <v>29</v>
      </c>
      <c r="J30" s="6">
        <v>133019000000</v>
      </c>
      <c r="K30" s="6">
        <v>128871000000</v>
      </c>
      <c r="L30" s="6">
        <f>VLOOKUP(G28,Sheet1!$A$1:$F$140,5,0)</f>
        <v>0</v>
      </c>
      <c r="M30" s="6">
        <f>VLOOKUP(G28,Sheet1!$A$1:$F$140,6,0)</f>
        <v>0</v>
      </c>
      <c r="N30" s="6">
        <f t="shared" ref="N30" si="16">M30</f>
        <v>0</v>
      </c>
    </row>
    <row r="31" spans="1:14" x14ac:dyDescent="0.3">
      <c r="A31" s="28"/>
      <c r="B31" s="29"/>
      <c r="C31" s="30"/>
      <c r="D31" s="30"/>
      <c r="E31" s="6"/>
      <c r="F31" s="6"/>
      <c r="G31" s="27" t="s">
        <v>94</v>
      </c>
      <c r="H31" s="27"/>
      <c r="I31" s="27"/>
      <c r="J31" s="9">
        <f t="shared" si="14"/>
        <v>116000000</v>
      </c>
      <c r="K31" s="9">
        <f t="shared" si="14"/>
        <v>116000000</v>
      </c>
      <c r="L31" s="9">
        <f t="shared" si="14"/>
        <v>17678800</v>
      </c>
      <c r="M31" s="9">
        <f t="shared" si="14"/>
        <v>53036400</v>
      </c>
      <c r="N31" s="9">
        <f t="shared" si="15"/>
        <v>53036400</v>
      </c>
    </row>
    <row r="32" spans="1:14" x14ac:dyDescent="0.3">
      <c r="A32" s="28"/>
      <c r="B32" s="29"/>
      <c r="C32" s="30"/>
      <c r="D32" s="30"/>
      <c r="E32" s="6"/>
      <c r="F32" s="6"/>
      <c r="G32" s="6"/>
      <c r="H32" s="27" t="s">
        <v>95</v>
      </c>
      <c r="I32" s="27"/>
      <c r="J32" s="9">
        <f t="shared" si="14"/>
        <v>116000000</v>
      </c>
      <c r="K32" s="9">
        <f t="shared" si="14"/>
        <v>116000000</v>
      </c>
      <c r="L32" s="9">
        <f t="shared" si="14"/>
        <v>17678800</v>
      </c>
      <c r="M32" s="9">
        <f t="shared" si="14"/>
        <v>53036400</v>
      </c>
      <c r="N32" s="9">
        <f t="shared" si="15"/>
        <v>53036400</v>
      </c>
    </row>
    <row r="33" spans="1:14" x14ac:dyDescent="0.3">
      <c r="A33" s="28"/>
      <c r="B33" s="29"/>
      <c r="C33" s="30"/>
      <c r="D33" s="30"/>
      <c r="E33" s="6"/>
      <c r="F33" s="6"/>
      <c r="G33" s="6"/>
      <c r="H33" s="6"/>
      <c r="I33" s="6" t="s">
        <v>96</v>
      </c>
      <c r="J33" s="6">
        <v>116000000</v>
      </c>
      <c r="K33" s="6">
        <v>116000000</v>
      </c>
      <c r="L33" s="6">
        <f>VLOOKUP(G31,Sheet1!$A$1:$F$140,5,0)</f>
        <v>17678800</v>
      </c>
      <c r="M33" s="6">
        <f>VLOOKUP(G31,Sheet1!$A$1:$F$140,6,0)</f>
        <v>53036400</v>
      </c>
      <c r="N33" s="6">
        <f t="shared" ref="N33" si="17">M33</f>
        <v>53036400</v>
      </c>
    </row>
  </sheetData>
  <mergeCells count="20">
    <mergeCell ref="E3:I3"/>
    <mergeCell ref="E4:I4"/>
    <mergeCell ref="F5:I5"/>
    <mergeCell ref="G6:I6"/>
    <mergeCell ref="H7:I7"/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121" workbookViewId="0">
      <selection activeCell="F144" sqref="F144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1.8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93</v>
      </c>
      <c r="E1" s="13" t="s">
        <v>97</v>
      </c>
      <c r="F1" s="13" t="s">
        <v>98</v>
      </c>
    </row>
    <row r="2" spans="1:6" s="17" customFormat="1" x14ac:dyDescent="0.3">
      <c r="A2" s="14" t="s">
        <v>37</v>
      </c>
      <c r="B2" s="15">
        <v>365594000000</v>
      </c>
      <c r="C2" s="15">
        <v>365594000000</v>
      </c>
      <c r="D2" s="15">
        <v>96739844834</v>
      </c>
      <c r="E2" s="16">
        <v>45931469402</v>
      </c>
      <c r="F2" s="16">
        <v>142671314236</v>
      </c>
    </row>
    <row r="3" spans="1:6" s="17" customFormat="1" x14ac:dyDescent="0.3">
      <c r="A3" s="11" t="s">
        <v>38</v>
      </c>
      <c r="B3" s="18">
        <v>106702000000</v>
      </c>
      <c r="C3" s="18">
        <v>106702000000</v>
      </c>
      <c r="D3" s="18">
        <v>28540684976</v>
      </c>
      <c r="E3" s="16">
        <v>13951889541</v>
      </c>
      <c r="F3" s="20">
        <v>42492574517</v>
      </c>
    </row>
    <row r="4" spans="1:6" s="17" customFormat="1" x14ac:dyDescent="0.3">
      <c r="A4" s="11" t="s">
        <v>30</v>
      </c>
      <c r="B4" s="18">
        <v>53414000000</v>
      </c>
      <c r="C4" s="18">
        <v>53414000000</v>
      </c>
      <c r="D4" s="18">
        <v>6159342408</v>
      </c>
      <c r="E4" s="16">
        <v>3973391384</v>
      </c>
      <c r="F4" s="20">
        <v>10132733792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208330529</v>
      </c>
      <c r="E5" s="16">
        <v>71116325</v>
      </c>
      <c r="F5" s="20">
        <v>279446854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285700</v>
      </c>
      <c r="E6" s="16">
        <v>8210</v>
      </c>
      <c r="F6" s="20">
        <v>293910</v>
      </c>
    </row>
    <row r="7" spans="1:6" s="17" customFormat="1" x14ac:dyDescent="0.3">
      <c r="A7" s="11" t="s">
        <v>41</v>
      </c>
      <c r="B7" s="18">
        <v>8203156000</v>
      </c>
      <c r="C7" s="18">
        <v>8203156000</v>
      </c>
      <c r="D7" s="18">
        <v>941558705</v>
      </c>
      <c r="E7" s="16">
        <v>348033194</v>
      </c>
      <c r="F7" s="20">
        <v>1289591899</v>
      </c>
    </row>
    <row r="8" spans="1:6" s="17" customFormat="1" x14ac:dyDescent="0.3">
      <c r="A8" s="11" t="s">
        <v>42</v>
      </c>
      <c r="B8" s="18">
        <v>506900000</v>
      </c>
      <c r="C8" s="18">
        <v>506900000</v>
      </c>
      <c r="D8" s="18">
        <v>102597928</v>
      </c>
      <c r="E8" s="16">
        <v>37048510</v>
      </c>
      <c r="F8" s="20">
        <v>139646438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1173800</v>
      </c>
      <c r="E9" s="16">
        <v>734220</v>
      </c>
      <c r="F9" s="20">
        <v>1908020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0</v>
      </c>
      <c r="E10" s="16">
        <v>3792800</v>
      </c>
      <c r="F10" s="20">
        <v>3792800</v>
      </c>
    </row>
    <row r="11" spans="1:6" s="17" customFormat="1" x14ac:dyDescent="0.3">
      <c r="A11" s="11" t="s">
        <v>45</v>
      </c>
      <c r="B11" s="18">
        <v>1464000000</v>
      </c>
      <c r="C11" s="18">
        <v>1464000000</v>
      </c>
      <c r="D11" s="18">
        <v>120196570</v>
      </c>
      <c r="E11" s="16">
        <v>54696380</v>
      </c>
      <c r="F11" s="20">
        <v>174892950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96040000</v>
      </c>
      <c r="E13" s="16">
        <v>0</v>
      </c>
      <c r="F13" s="20">
        <v>96040000</v>
      </c>
    </row>
    <row r="14" spans="1:6" s="17" customFormat="1" x14ac:dyDescent="0.3">
      <c r="A14" s="11" t="s">
        <v>48</v>
      </c>
      <c r="B14" s="18">
        <v>36090000</v>
      </c>
      <c r="C14" s="18">
        <v>36090000</v>
      </c>
      <c r="D14" s="18">
        <v>13206876</v>
      </c>
      <c r="E14" s="16">
        <v>7569975</v>
      </c>
      <c r="F14" s="20">
        <v>20776851</v>
      </c>
    </row>
    <row r="15" spans="1:6" s="17" customFormat="1" x14ac:dyDescent="0.3">
      <c r="A15" s="11" t="s">
        <v>49</v>
      </c>
      <c r="B15" s="18">
        <v>130280000</v>
      </c>
      <c r="C15" s="18">
        <v>130280000</v>
      </c>
      <c r="D15" s="18">
        <v>0</v>
      </c>
      <c r="E15" s="16">
        <v>9294300</v>
      </c>
      <c r="F15" s="20">
        <v>9294300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2289010</v>
      </c>
      <c r="E16" s="16">
        <v>4493320</v>
      </c>
      <c r="F16" s="20">
        <v>6782330</v>
      </c>
    </row>
    <row r="17" spans="1:6" s="17" customFormat="1" x14ac:dyDescent="0.3">
      <c r="A17" s="11" t="s">
        <v>51</v>
      </c>
      <c r="B17" s="18">
        <v>1786000000</v>
      </c>
      <c r="C17" s="18">
        <v>1786000000</v>
      </c>
      <c r="D17" s="18">
        <v>0</v>
      </c>
      <c r="E17" s="16">
        <v>15000000</v>
      </c>
      <c r="F17" s="20">
        <v>15000000</v>
      </c>
    </row>
    <row r="18" spans="1:6" s="17" customFormat="1" x14ac:dyDescent="0.3">
      <c r="A18" s="11" t="s">
        <v>52</v>
      </c>
      <c r="B18" s="18">
        <v>38171000000</v>
      </c>
      <c r="C18" s="18">
        <v>38171000000</v>
      </c>
      <c r="D18" s="18">
        <v>4649460000</v>
      </c>
      <c r="E18" s="16">
        <v>3394091000</v>
      </c>
      <c r="F18" s="20">
        <v>8043551000</v>
      </c>
    </row>
    <row r="19" spans="1:6" s="17" customFormat="1" x14ac:dyDescent="0.3">
      <c r="A19" s="11" t="s">
        <v>53</v>
      </c>
      <c r="B19" s="18">
        <v>188492000</v>
      </c>
      <c r="C19" s="18">
        <v>188492000</v>
      </c>
      <c r="D19" s="18">
        <v>21373290</v>
      </c>
      <c r="E19" s="16">
        <v>7132550</v>
      </c>
      <c r="F19" s="20">
        <v>28505840</v>
      </c>
    </row>
    <row r="20" spans="1:6" s="17" customFormat="1" x14ac:dyDescent="0.3">
      <c r="A20" s="11" t="s">
        <v>54</v>
      </c>
      <c r="B20" s="18">
        <v>19000000</v>
      </c>
      <c r="C20" s="18">
        <v>19000000</v>
      </c>
      <c r="D20" s="18">
        <v>0</v>
      </c>
      <c r="E20" s="16">
        <v>0</v>
      </c>
      <c r="F20" s="20">
        <v>0</v>
      </c>
    </row>
    <row r="21" spans="1:6" s="17" customFormat="1" x14ac:dyDescent="0.3">
      <c r="A21" s="11" t="s">
        <v>55</v>
      </c>
      <c r="B21" s="18">
        <v>79000000</v>
      </c>
      <c r="C21" s="18">
        <v>79000000</v>
      </c>
      <c r="D21" s="18">
        <v>2830000</v>
      </c>
      <c r="E21" s="16">
        <v>20380600</v>
      </c>
      <c r="F21" s="20">
        <v>23210600</v>
      </c>
    </row>
    <row r="22" spans="1:6" s="17" customFormat="1" x14ac:dyDescent="0.3">
      <c r="A22" s="11" t="s">
        <v>31</v>
      </c>
      <c r="B22" s="18">
        <v>29388000000</v>
      </c>
      <c r="C22" s="18">
        <v>29388000000</v>
      </c>
      <c r="D22" s="18">
        <v>7781342568</v>
      </c>
      <c r="E22" s="16">
        <v>9978498157</v>
      </c>
      <c r="F22" s="20">
        <v>17759840725</v>
      </c>
    </row>
    <row r="23" spans="1:6" s="17" customFormat="1" x14ac:dyDescent="0.3">
      <c r="A23" s="11" t="s">
        <v>39</v>
      </c>
      <c r="B23" s="18">
        <v>788879000</v>
      </c>
      <c r="C23" s="18">
        <v>788879000</v>
      </c>
      <c r="D23" s="18">
        <v>87763167</v>
      </c>
      <c r="E23" s="16">
        <v>31897297</v>
      </c>
      <c r="F23" s="20">
        <v>119660464</v>
      </c>
    </row>
    <row r="24" spans="1:6" s="17" customFormat="1" x14ac:dyDescent="0.3">
      <c r="A24" s="11" t="s">
        <v>40</v>
      </c>
      <c r="B24" s="18">
        <v>9600000</v>
      </c>
      <c r="C24" s="18">
        <v>9600000</v>
      </c>
      <c r="D24" s="18">
        <v>0</v>
      </c>
      <c r="E24" s="16">
        <v>0</v>
      </c>
      <c r="F24" s="20">
        <v>0</v>
      </c>
    </row>
    <row r="25" spans="1:6" s="17" customFormat="1" x14ac:dyDescent="0.3">
      <c r="A25" s="11" t="s">
        <v>41</v>
      </c>
      <c r="B25" s="18">
        <v>3689866000</v>
      </c>
      <c r="C25" s="18">
        <v>3689866000</v>
      </c>
      <c r="D25" s="18">
        <v>347747059</v>
      </c>
      <c r="E25" s="16">
        <v>130168391</v>
      </c>
      <c r="F25" s="20">
        <v>477915450</v>
      </c>
    </row>
    <row r="26" spans="1:6" s="17" customFormat="1" x14ac:dyDescent="0.3">
      <c r="A26" s="11" t="s">
        <v>42</v>
      </c>
      <c r="B26" s="18">
        <v>79500000</v>
      </c>
      <c r="C26" s="18">
        <v>79500000</v>
      </c>
      <c r="D26" s="18">
        <v>19620330</v>
      </c>
      <c r="E26" s="16">
        <v>4615460</v>
      </c>
      <c r="F26" s="20">
        <v>24235790</v>
      </c>
    </row>
    <row r="27" spans="1:6" s="17" customFormat="1" x14ac:dyDescent="0.3">
      <c r="A27" s="11" t="s">
        <v>56</v>
      </c>
      <c r="B27" s="18">
        <v>1500000</v>
      </c>
      <c r="C27" s="18">
        <v>1500000</v>
      </c>
      <c r="D27" s="18">
        <v>0</v>
      </c>
      <c r="E27" s="16">
        <v>0</v>
      </c>
      <c r="F27" s="20">
        <v>0</v>
      </c>
    </row>
    <row r="28" spans="1:6" s="17" customFormat="1" x14ac:dyDescent="0.3">
      <c r="A28" s="11" t="s">
        <v>57</v>
      </c>
      <c r="B28" s="18">
        <v>25200000</v>
      </c>
      <c r="C28" s="18">
        <v>25200000</v>
      </c>
      <c r="D28" s="18">
        <v>3449500</v>
      </c>
      <c r="E28" s="16">
        <v>2969400</v>
      </c>
      <c r="F28" s="20">
        <v>6418900</v>
      </c>
    </row>
    <row r="29" spans="1:6" s="17" customFormat="1" x14ac:dyDescent="0.3">
      <c r="A29" s="11" t="s">
        <v>44</v>
      </c>
      <c r="B29" s="18">
        <v>30000000</v>
      </c>
      <c r="C29" s="18">
        <v>30000000</v>
      </c>
      <c r="D29" s="18">
        <v>8871760</v>
      </c>
      <c r="E29" s="16">
        <v>0</v>
      </c>
      <c r="F29" s="20">
        <v>8871760</v>
      </c>
    </row>
    <row r="30" spans="1:6" s="17" customFormat="1" x14ac:dyDescent="0.3">
      <c r="A30" s="11" t="s">
        <v>58</v>
      </c>
      <c r="B30" s="18">
        <v>21000000</v>
      </c>
      <c r="C30" s="18">
        <v>21000000</v>
      </c>
      <c r="D30" s="18">
        <v>13738790</v>
      </c>
      <c r="E30" s="16">
        <v>1925320</v>
      </c>
      <c r="F30" s="20">
        <v>15664110</v>
      </c>
    </row>
    <row r="31" spans="1:6" s="17" customFormat="1" x14ac:dyDescent="0.3">
      <c r="A31" s="11" t="s">
        <v>45</v>
      </c>
      <c r="B31" s="18">
        <v>130000000</v>
      </c>
      <c r="C31" s="18">
        <v>130000000</v>
      </c>
      <c r="D31" s="18">
        <v>19720872</v>
      </c>
      <c r="E31" s="16">
        <v>9664402</v>
      </c>
      <c r="F31" s="20">
        <v>29385274</v>
      </c>
    </row>
    <row r="32" spans="1:6" s="17" customFormat="1" x14ac:dyDescent="0.3">
      <c r="A32" s="11" t="s">
        <v>46</v>
      </c>
      <c r="B32" s="18">
        <v>8800000</v>
      </c>
      <c r="C32" s="18">
        <v>8800000</v>
      </c>
      <c r="D32" s="18">
        <v>0</v>
      </c>
      <c r="E32" s="16">
        <v>0</v>
      </c>
      <c r="F32" s="20">
        <v>0</v>
      </c>
    </row>
    <row r="33" spans="1:6" s="17" customFormat="1" x14ac:dyDescent="0.3">
      <c r="A33" s="11" t="s">
        <v>47</v>
      </c>
      <c r="B33" s="18">
        <v>626000000</v>
      </c>
      <c r="C33" s="18">
        <v>626000000</v>
      </c>
      <c r="D33" s="18">
        <v>82446920</v>
      </c>
      <c r="E33" s="16">
        <v>56290797</v>
      </c>
      <c r="F33" s="20">
        <v>138737717</v>
      </c>
    </row>
    <row r="34" spans="1:6" s="17" customFormat="1" x14ac:dyDescent="0.3">
      <c r="A34" s="11" t="s">
        <v>48</v>
      </c>
      <c r="B34" s="18">
        <v>6790000</v>
      </c>
      <c r="C34" s="18">
        <v>6790000</v>
      </c>
      <c r="D34" s="18">
        <v>972700</v>
      </c>
      <c r="E34" s="16">
        <v>1034500</v>
      </c>
      <c r="F34" s="20">
        <v>2007200</v>
      </c>
    </row>
    <row r="35" spans="1:6" s="17" customFormat="1" x14ac:dyDescent="0.3">
      <c r="A35" s="11" t="s">
        <v>49</v>
      </c>
      <c r="B35" s="18">
        <v>8820000</v>
      </c>
      <c r="C35" s="18">
        <v>8820000</v>
      </c>
      <c r="D35" s="18">
        <v>0</v>
      </c>
      <c r="E35" s="16">
        <v>0</v>
      </c>
      <c r="F35" s="20">
        <v>0</v>
      </c>
    </row>
    <row r="36" spans="1:6" s="17" customFormat="1" x14ac:dyDescent="0.3">
      <c r="A36" s="11" t="s">
        <v>50</v>
      </c>
      <c r="B36" s="18">
        <v>11160000</v>
      </c>
      <c r="C36" s="18">
        <v>11160000</v>
      </c>
      <c r="D36" s="18">
        <v>1116240</v>
      </c>
      <c r="E36" s="16">
        <v>641150</v>
      </c>
      <c r="F36" s="20">
        <v>1757390</v>
      </c>
    </row>
    <row r="37" spans="1:6" s="17" customFormat="1" x14ac:dyDescent="0.3">
      <c r="A37" s="11" t="s">
        <v>51</v>
      </c>
      <c r="B37" s="18">
        <v>64000000</v>
      </c>
      <c r="C37" s="18">
        <v>64000000</v>
      </c>
      <c r="D37" s="18">
        <v>0</v>
      </c>
      <c r="E37" s="16">
        <v>0</v>
      </c>
      <c r="F37" s="20">
        <v>0</v>
      </c>
    </row>
    <row r="38" spans="1:6" s="17" customFormat="1" x14ac:dyDescent="0.3">
      <c r="A38" s="11" t="s">
        <v>52</v>
      </c>
      <c r="B38" s="18">
        <v>22279000000</v>
      </c>
      <c r="C38" s="18">
        <v>22279000000</v>
      </c>
      <c r="D38" s="18">
        <v>6418300000</v>
      </c>
      <c r="E38" s="16">
        <v>9733400000</v>
      </c>
      <c r="F38" s="20">
        <v>16151700000</v>
      </c>
    </row>
    <row r="39" spans="1:6" s="17" customFormat="1" x14ac:dyDescent="0.3">
      <c r="A39" s="11" t="s">
        <v>59</v>
      </c>
      <c r="B39" s="18">
        <v>742000000</v>
      </c>
      <c r="C39" s="18">
        <v>742000000</v>
      </c>
      <c r="D39" s="18">
        <v>742000000</v>
      </c>
      <c r="E39" s="16">
        <v>0</v>
      </c>
      <c r="F39" s="20">
        <v>742000000</v>
      </c>
    </row>
    <row r="40" spans="1:6" s="17" customFormat="1" x14ac:dyDescent="0.3">
      <c r="A40" s="11" t="s">
        <v>53</v>
      </c>
      <c r="B40" s="18">
        <v>146885000</v>
      </c>
      <c r="C40" s="18">
        <v>146885000</v>
      </c>
      <c r="D40" s="18">
        <v>10595230</v>
      </c>
      <c r="E40" s="16">
        <v>2899440</v>
      </c>
      <c r="F40" s="20">
        <v>13494670</v>
      </c>
    </row>
    <row r="41" spans="1:6" s="17" customFormat="1" x14ac:dyDescent="0.3">
      <c r="A41" s="11" t="s">
        <v>54</v>
      </c>
      <c r="B41" s="18">
        <v>698000000</v>
      </c>
      <c r="C41" s="18">
        <v>698000000</v>
      </c>
      <c r="D41" s="18">
        <v>25000000</v>
      </c>
      <c r="E41" s="16">
        <v>0</v>
      </c>
      <c r="F41" s="20">
        <v>25000000</v>
      </c>
    </row>
    <row r="42" spans="1:6" s="17" customFormat="1" x14ac:dyDescent="0.3">
      <c r="A42" s="11" t="s">
        <v>55</v>
      </c>
      <c r="B42" s="18">
        <v>21000000</v>
      </c>
      <c r="C42" s="18">
        <v>21000000</v>
      </c>
      <c r="D42" s="18">
        <v>0</v>
      </c>
      <c r="E42" s="16">
        <v>2992000</v>
      </c>
      <c r="F42" s="20">
        <v>2992000</v>
      </c>
    </row>
    <row r="43" spans="1:6" s="17" customFormat="1" x14ac:dyDescent="0.3">
      <c r="A43" s="11" t="s">
        <v>32</v>
      </c>
      <c r="B43" s="18">
        <v>23000000000</v>
      </c>
      <c r="C43" s="18">
        <v>23000000000</v>
      </c>
      <c r="D43" s="18">
        <v>14000000000</v>
      </c>
      <c r="E43" s="16">
        <v>0</v>
      </c>
      <c r="F43" s="20">
        <v>14000000000</v>
      </c>
    </row>
    <row r="44" spans="1:6" s="17" customFormat="1" x14ac:dyDescent="0.3">
      <c r="A44" s="11" t="s">
        <v>60</v>
      </c>
      <c r="B44" s="18">
        <v>23000000000</v>
      </c>
      <c r="C44" s="18">
        <v>23000000000</v>
      </c>
      <c r="D44" s="18">
        <v>14000000000</v>
      </c>
      <c r="E44" s="16">
        <v>0</v>
      </c>
      <c r="F44" s="20">
        <v>14000000000</v>
      </c>
    </row>
    <row r="45" spans="1:6" s="17" customFormat="1" x14ac:dyDescent="0.3">
      <c r="A45" s="11" t="s">
        <v>33</v>
      </c>
      <c r="B45" s="18">
        <v>900000000</v>
      </c>
      <c r="C45" s="18">
        <v>900000000</v>
      </c>
      <c r="D45" s="18">
        <v>600000000</v>
      </c>
      <c r="E45" s="16">
        <v>0</v>
      </c>
      <c r="F45" s="20">
        <v>600000000</v>
      </c>
    </row>
    <row r="46" spans="1:6" s="17" customFormat="1" x14ac:dyDescent="0.3">
      <c r="A46" s="11" t="s">
        <v>52</v>
      </c>
      <c r="B46" s="18">
        <v>900000000</v>
      </c>
      <c r="C46" s="18">
        <v>900000000</v>
      </c>
      <c r="D46" s="18">
        <v>600000000</v>
      </c>
      <c r="E46" s="16">
        <v>0</v>
      </c>
      <c r="F46" s="20">
        <v>600000000</v>
      </c>
    </row>
    <row r="47" spans="1:6" s="17" customFormat="1" x14ac:dyDescent="0.3">
      <c r="A47" s="11" t="s">
        <v>61</v>
      </c>
      <c r="B47" s="18">
        <v>10947000000</v>
      </c>
      <c r="C47" s="18">
        <v>10947000000</v>
      </c>
      <c r="D47" s="18">
        <v>3341521850</v>
      </c>
      <c r="E47" s="16">
        <v>1994007000</v>
      </c>
      <c r="F47" s="20">
        <v>5335528850</v>
      </c>
    </row>
    <row r="48" spans="1:6" s="17" customFormat="1" x14ac:dyDescent="0.3">
      <c r="A48" s="11" t="s">
        <v>62</v>
      </c>
      <c r="B48" s="18">
        <v>3470000000</v>
      </c>
      <c r="C48" s="18">
        <v>3470000000</v>
      </c>
      <c r="D48" s="18">
        <v>200521850</v>
      </c>
      <c r="E48" s="16">
        <v>108007000</v>
      </c>
      <c r="F48" s="20">
        <v>308528850</v>
      </c>
    </row>
    <row r="49" spans="1:6" s="17" customFormat="1" x14ac:dyDescent="0.3">
      <c r="A49" s="11" t="s">
        <v>41</v>
      </c>
      <c r="B49" s="18">
        <v>98020000</v>
      </c>
      <c r="C49" s="18">
        <v>98020000</v>
      </c>
      <c r="D49" s="18">
        <v>10824000</v>
      </c>
      <c r="E49" s="16">
        <v>8007000</v>
      </c>
      <c r="F49" s="20">
        <v>18831000</v>
      </c>
    </row>
    <row r="50" spans="1:6" s="17" customFormat="1" x14ac:dyDescent="0.3">
      <c r="A50" s="11" t="s">
        <v>47</v>
      </c>
      <c r="B50" s="18">
        <v>50000000</v>
      </c>
      <c r="C50" s="18">
        <v>50000000</v>
      </c>
      <c r="D50" s="18">
        <v>0</v>
      </c>
      <c r="E50" s="16">
        <v>0</v>
      </c>
      <c r="F50" s="20">
        <v>0</v>
      </c>
    </row>
    <row r="51" spans="1:6" s="17" customFormat="1" x14ac:dyDescent="0.3">
      <c r="A51" s="11" t="s">
        <v>48</v>
      </c>
      <c r="B51" s="18">
        <v>990000</v>
      </c>
      <c r="C51" s="18">
        <v>990000</v>
      </c>
      <c r="D51" s="18">
        <v>473200</v>
      </c>
      <c r="E51" s="16">
        <v>0</v>
      </c>
      <c r="F51" s="20">
        <v>473200</v>
      </c>
    </row>
    <row r="52" spans="1:6" s="17" customFormat="1" x14ac:dyDescent="0.3">
      <c r="A52" s="11" t="s">
        <v>50</v>
      </c>
      <c r="B52" s="18">
        <v>990000</v>
      </c>
      <c r="C52" s="18">
        <v>990000</v>
      </c>
      <c r="D52" s="18">
        <v>224650</v>
      </c>
      <c r="E52" s="16">
        <v>0</v>
      </c>
      <c r="F52" s="20">
        <v>224650</v>
      </c>
    </row>
    <row r="53" spans="1:6" s="17" customFormat="1" x14ac:dyDescent="0.3">
      <c r="A53" s="11" t="s">
        <v>52</v>
      </c>
      <c r="B53" s="18">
        <v>3320000000</v>
      </c>
      <c r="C53" s="18">
        <v>3320000000</v>
      </c>
      <c r="D53" s="18">
        <v>189000000</v>
      </c>
      <c r="E53" s="16">
        <v>100000000</v>
      </c>
      <c r="F53" s="20">
        <v>289000000</v>
      </c>
    </row>
    <row r="54" spans="1:6" s="17" customFormat="1" x14ac:dyDescent="0.3">
      <c r="A54" s="11" t="s">
        <v>63</v>
      </c>
      <c r="B54" s="18">
        <v>7477000000</v>
      </c>
      <c r="C54" s="18">
        <v>7477000000</v>
      </c>
      <c r="D54" s="18">
        <v>3141000000</v>
      </c>
      <c r="E54" s="16">
        <v>1886000000</v>
      </c>
      <c r="F54" s="20">
        <v>5027000000</v>
      </c>
    </row>
    <row r="55" spans="1:6" s="17" customFormat="1" x14ac:dyDescent="0.3">
      <c r="A55" s="11" t="s">
        <v>52</v>
      </c>
      <c r="B55" s="18">
        <v>6677000000</v>
      </c>
      <c r="C55" s="18">
        <v>6677000000</v>
      </c>
      <c r="D55" s="18">
        <v>2581000000</v>
      </c>
      <c r="E55" s="16">
        <v>1646000000</v>
      </c>
      <c r="F55" s="20">
        <v>4227000000</v>
      </c>
    </row>
    <row r="56" spans="1:6" s="17" customFormat="1" x14ac:dyDescent="0.3">
      <c r="A56" s="11" t="s">
        <v>64</v>
      </c>
      <c r="B56" s="18">
        <v>800000000</v>
      </c>
      <c r="C56" s="18">
        <v>800000000</v>
      </c>
      <c r="D56" s="18">
        <v>560000000</v>
      </c>
      <c r="E56" s="16">
        <v>240000000</v>
      </c>
      <c r="F56" s="19">
        <v>800000000</v>
      </c>
    </row>
    <row r="57" spans="1:6" s="17" customFormat="1" x14ac:dyDescent="0.3">
      <c r="A57" s="11" t="s">
        <v>65</v>
      </c>
      <c r="B57" s="18">
        <v>247945000000</v>
      </c>
      <c r="C57" s="18">
        <v>247945000000</v>
      </c>
      <c r="D57" s="18">
        <v>64857638008</v>
      </c>
      <c r="E57" s="16">
        <v>29985572861</v>
      </c>
      <c r="F57" s="19">
        <v>94843210869</v>
      </c>
    </row>
    <row r="58" spans="1:6" s="17" customFormat="1" x14ac:dyDescent="0.3">
      <c r="A58" s="11" t="s">
        <v>66</v>
      </c>
      <c r="B58" s="18">
        <v>21671000000</v>
      </c>
      <c r="C58" s="18">
        <v>21671000000</v>
      </c>
      <c r="D58" s="18">
        <v>2937354152</v>
      </c>
      <c r="E58" s="16">
        <v>3442512508</v>
      </c>
      <c r="F58" s="19">
        <v>6379866660</v>
      </c>
    </row>
    <row r="59" spans="1:6" s="17" customFormat="1" x14ac:dyDescent="0.3">
      <c r="A59" s="11" t="s">
        <v>39</v>
      </c>
      <c r="B59" s="18">
        <v>635632000</v>
      </c>
      <c r="C59" s="18">
        <v>635632000</v>
      </c>
      <c r="D59" s="18">
        <v>149846777</v>
      </c>
      <c r="E59" s="16">
        <v>52806102</v>
      </c>
      <c r="F59" s="19">
        <v>202652879</v>
      </c>
    </row>
    <row r="60" spans="1:6" s="17" customFormat="1" x14ac:dyDescent="0.3">
      <c r="A60" s="11" t="s">
        <v>41</v>
      </c>
      <c r="B60" s="18">
        <v>3206997000</v>
      </c>
      <c r="C60" s="18">
        <v>3206997000</v>
      </c>
      <c r="D60" s="18">
        <v>108234938</v>
      </c>
      <c r="E60" s="16">
        <v>64210240</v>
      </c>
      <c r="F60" s="19">
        <v>172445178</v>
      </c>
    </row>
    <row r="61" spans="1:6" s="17" customFormat="1" x14ac:dyDescent="0.3">
      <c r="A61" s="11" t="s">
        <v>42</v>
      </c>
      <c r="B61" s="18">
        <v>18639000</v>
      </c>
      <c r="C61" s="18">
        <v>18639000</v>
      </c>
      <c r="D61" s="18">
        <v>3908160</v>
      </c>
      <c r="E61" s="16">
        <v>1267600</v>
      </c>
      <c r="F61" s="19">
        <v>5175760</v>
      </c>
    </row>
    <row r="62" spans="1:6" s="17" customFormat="1" x14ac:dyDescent="0.3">
      <c r="A62" s="11" t="s">
        <v>44</v>
      </c>
      <c r="B62" s="18">
        <v>1077800000</v>
      </c>
      <c r="C62" s="18">
        <v>1077800000</v>
      </c>
      <c r="D62" s="18">
        <v>398066260</v>
      </c>
      <c r="E62" s="16">
        <v>2993200</v>
      </c>
      <c r="F62" s="19">
        <v>401059460</v>
      </c>
    </row>
    <row r="63" spans="1:6" s="17" customFormat="1" x14ac:dyDescent="0.3">
      <c r="A63" s="11" t="s">
        <v>45</v>
      </c>
      <c r="B63" s="18">
        <v>300000000</v>
      </c>
      <c r="C63" s="18">
        <v>300000000</v>
      </c>
      <c r="D63" s="18">
        <v>0</v>
      </c>
      <c r="E63" s="16">
        <v>0</v>
      </c>
      <c r="F63" s="19">
        <v>0</v>
      </c>
    </row>
    <row r="64" spans="1:6" s="17" customFormat="1" x14ac:dyDescent="0.3">
      <c r="A64" s="11" t="s">
        <v>46</v>
      </c>
      <c r="B64" s="18">
        <v>9600000</v>
      </c>
      <c r="C64" s="18">
        <v>9600000</v>
      </c>
      <c r="D64" s="18">
        <v>0</v>
      </c>
      <c r="E64" s="16">
        <v>0</v>
      </c>
      <c r="F64" s="19">
        <v>0</v>
      </c>
    </row>
    <row r="65" spans="1:6" s="17" customFormat="1" x14ac:dyDescent="0.3">
      <c r="A65" s="11" t="s">
        <v>48</v>
      </c>
      <c r="B65" s="18">
        <v>15520000</v>
      </c>
      <c r="C65" s="18">
        <v>15520000</v>
      </c>
      <c r="D65" s="18">
        <v>2157900</v>
      </c>
      <c r="E65" s="16">
        <v>1928640</v>
      </c>
      <c r="F65" s="19">
        <v>4086540</v>
      </c>
    </row>
    <row r="66" spans="1:6" s="17" customFormat="1" x14ac:dyDescent="0.3">
      <c r="A66" s="11" t="s">
        <v>49</v>
      </c>
      <c r="B66" s="18">
        <v>24500000</v>
      </c>
      <c r="C66" s="18">
        <v>24500000</v>
      </c>
      <c r="D66" s="18">
        <v>0</v>
      </c>
      <c r="E66" s="16">
        <v>0</v>
      </c>
      <c r="F66" s="19">
        <v>0</v>
      </c>
    </row>
    <row r="67" spans="1:6" s="17" customFormat="1" x14ac:dyDescent="0.3">
      <c r="A67" s="11" t="s">
        <v>50</v>
      </c>
      <c r="B67" s="18">
        <v>22320000</v>
      </c>
      <c r="C67" s="18">
        <v>22320000</v>
      </c>
      <c r="D67" s="18">
        <v>1816700</v>
      </c>
      <c r="E67" s="16">
        <v>860880</v>
      </c>
      <c r="F67" s="19">
        <v>2677580</v>
      </c>
    </row>
    <row r="68" spans="1:6" s="17" customFormat="1" x14ac:dyDescent="0.3">
      <c r="A68" s="11" t="s">
        <v>67</v>
      </c>
      <c r="B68" s="18">
        <v>1030340000</v>
      </c>
      <c r="C68" s="18">
        <v>1030340000</v>
      </c>
      <c r="D68" s="18">
        <v>0</v>
      </c>
      <c r="E68" s="16">
        <v>20000000</v>
      </c>
      <c r="F68" s="19">
        <v>20000000</v>
      </c>
    </row>
    <row r="69" spans="1:6" s="17" customFormat="1" x14ac:dyDescent="0.3">
      <c r="A69" s="11" t="s">
        <v>68</v>
      </c>
      <c r="B69" s="18">
        <v>10157000000</v>
      </c>
      <c r="C69" s="18">
        <v>10157000000</v>
      </c>
      <c r="D69" s="18">
        <v>2051238597</v>
      </c>
      <c r="E69" s="16">
        <v>703555526</v>
      </c>
      <c r="F69" s="19">
        <v>2754794123</v>
      </c>
    </row>
    <row r="70" spans="1:6" s="17" customFormat="1" x14ac:dyDescent="0.3">
      <c r="A70" s="11" t="s">
        <v>52</v>
      </c>
      <c r="B70" s="18">
        <v>4218000000</v>
      </c>
      <c r="C70" s="18">
        <v>4218000000</v>
      </c>
      <c r="D70" s="18">
        <v>208800000</v>
      </c>
      <c r="E70" s="16">
        <v>2590000000</v>
      </c>
      <c r="F70" s="19">
        <v>2798800000</v>
      </c>
    </row>
    <row r="71" spans="1:6" s="17" customFormat="1" x14ac:dyDescent="0.3">
      <c r="A71" s="11" t="s">
        <v>59</v>
      </c>
      <c r="B71" s="18">
        <v>480000000</v>
      </c>
      <c r="C71" s="18">
        <v>480000000</v>
      </c>
      <c r="D71" s="18">
        <v>0</v>
      </c>
      <c r="E71" s="16">
        <v>0</v>
      </c>
      <c r="F71" s="19">
        <v>0</v>
      </c>
    </row>
    <row r="72" spans="1:6" s="17" customFormat="1" x14ac:dyDescent="0.3">
      <c r="A72" s="11" t="s">
        <v>53</v>
      </c>
      <c r="B72" s="18">
        <v>118351000</v>
      </c>
      <c r="C72" s="18">
        <v>118351000</v>
      </c>
      <c r="D72" s="18">
        <v>13284820</v>
      </c>
      <c r="E72" s="16">
        <v>4890320</v>
      </c>
      <c r="F72" s="19">
        <v>18175140</v>
      </c>
    </row>
    <row r="73" spans="1:6" s="17" customFormat="1" x14ac:dyDescent="0.3">
      <c r="A73" s="11" t="s">
        <v>55</v>
      </c>
      <c r="B73" s="18">
        <v>356301000</v>
      </c>
      <c r="C73" s="18">
        <v>356301000</v>
      </c>
      <c r="D73" s="18">
        <v>0</v>
      </c>
      <c r="E73" s="16">
        <v>0</v>
      </c>
      <c r="F73" s="19">
        <v>0</v>
      </c>
    </row>
    <row r="74" spans="1:6" s="17" customFormat="1" x14ac:dyDescent="0.3">
      <c r="A74" s="11" t="s">
        <v>69</v>
      </c>
      <c r="B74" s="18">
        <v>226274000000</v>
      </c>
      <c r="C74" s="18">
        <v>226274000000</v>
      </c>
      <c r="D74" s="18">
        <v>61920283856</v>
      </c>
      <c r="E74" s="16">
        <v>26543060353</v>
      </c>
      <c r="F74" s="19">
        <v>88463344209</v>
      </c>
    </row>
    <row r="75" spans="1:6" s="17" customFormat="1" x14ac:dyDescent="0.3">
      <c r="A75" s="11" t="s">
        <v>39</v>
      </c>
      <c r="B75" s="18">
        <v>651322000</v>
      </c>
      <c r="C75" s="18">
        <v>651322000</v>
      </c>
      <c r="D75" s="18">
        <v>105070150</v>
      </c>
      <c r="E75" s="16">
        <v>41298330</v>
      </c>
      <c r="F75" s="19">
        <v>146368480</v>
      </c>
    </row>
    <row r="76" spans="1:6" s="17" customFormat="1" x14ac:dyDescent="0.3">
      <c r="A76" s="11" t="s">
        <v>40</v>
      </c>
      <c r="B76" s="18">
        <v>15930000</v>
      </c>
      <c r="C76" s="18">
        <v>15930000</v>
      </c>
      <c r="D76" s="18">
        <v>514340</v>
      </c>
      <c r="E76" s="16">
        <v>0</v>
      </c>
      <c r="F76" s="19">
        <v>514340</v>
      </c>
    </row>
    <row r="77" spans="1:6" s="17" customFormat="1" x14ac:dyDescent="0.3">
      <c r="A77" s="11" t="s">
        <v>41</v>
      </c>
      <c r="B77" s="18">
        <v>3389888000</v>
      </c>
      <c r="C77" s="18">
        <v>3389888000</v>
      </c>
      <c r="D77" s="18">
        <v>292560536</v>
      </c>
      <c r="E77" s="16">
        <v>126875288</v>
      </c>
      <c r="F77" s="19">
        <v>419435824</v>
      </c>
    </row>
    <row r="78" spans="1:6" s="17" customFormat="1" x14ac:dyDescent="0.3">
      <c r="A78" s="11" t="s">
        <v>42</v>
      </c>
      <c r="B78" s="18">
        <v>1000000</v>
      </c>
      <c r="C78" s="18">
        <v>1000000</v>
      </c>
      <c r="D78" s="18">
        <v>195240</v>
      </c>
      <c r="E78" s="16">
        <v>2530</v>
      </c>
      <c r="F78" s="19">
        <v>197770</v>
      </c>
    </row>
    <row r="79" spans="1:6" s="17" customFormat="1" x14ac:dyDescent="0.3">
      <c r="A79" s="11" t="s">
        <v>46</v>
      </c>
      <c r="B79" s="18">
        <v>7800000</v>
      </c>
      <c r="C79" s="18">
        <v>7800000</v>
      </c>
      <c r="D79" s="18">
        <v>0</v>
      </c>
      <c r="E79" s="16">
        <v>0</v>
      </c>
      <c r="F79" s="19">
        <v>0</v>
      </c>
    </row>
    <row r="80" spans="1:6" s="17" customFormat="1" x14ac:dyDescent="0.3">
      <c r="A80" s="11" t="s">
        <v>48</v>
      </c>
      <c r="B80" s="18">
        <v>37840000</v>
      </c>
      <c r="C80" s="18">
        <v>37840000</v>
      </c>
      <c r="D80" s="18">
        <v>3945760</v>
      </c>
      <c r="E80" s="16">
        <v>1120245</v>
      </c>
      <c r="F80" s="19">
        <v>5066005</v>
      </c>
    </row>
    <row r="81" spans="1:6" s="17" customFormat="1" x14ac:dyDescent="0.3">
      <c r="A81" s="11" t="s">
        <v>50</v>
      </c>
      <c r="B81" s="18">
        <v>21340000</v>
      </c>
      <c r="C81" s="18">
        <v>21340000</v>
      </c>
      <c r="D81" s="18">
        <v>1818240</v>
      </c>
      <c r="E81" s="16">
        <v>322900</v>
      </c>
      <c r="F81" s="19">
        <v>2141140</v>
      </c>
    </row>
    <row r="82" spans="1:6" s="17" customFormat="1" x14ac:dyDescent="0.3">
      <c r="A82" s="11" t="s">
        <v>52</v>
      </c>
      <c r="B82" s="18">
        <v>37963000000</v>
      </c>
      <c r="C82" s="18">
        <v>37963000000</v>
      </c>
      <c r="D82" s="18">
        <v>2593520000</v>
      </c>
      <c r="E82" s="16">
        <v>11642400000</v>
      </c>
      <c r="F82" s="19">
        <v>14235920000</v>
      </c>
    </row>
    <row r="83" spans="1:6" s="17" customFormat="1" x14ac:dyDescent="0.3">
      <c r="A83" s="11" t="s">
        <v>53</v>
      </c>
      <c r="B83" s="18">
        <v>85880000</v>
      </c>
      <c r="C83" s="18">
        <v>85880000</v>
      </c>
      <c r="D83" s="18">
        <v>10659590</v>
      </c>
      <c r="E83" s="16">
        <v>3041060</v>
      </c>
      <c r="F83" s="19">
        <v>13700650</v>
      </c>
    </row>
    <row r="84" spans="1:6" s="17" customFormat="1" x14ac:dyDescent="0.3">
      <c r="A84" s="11" t="s">
        <v>64</v>
      </c>
      <c r="B84" s="18">
        <v>184100000000</v>
      </c>
      <c r="C84" s="18">
        <v>184100000000</v>
      </c>
      <c r="D84" s="18">
        <v>58912000000</v>
      </c>
      <c r="E84" s="16">
        <v>14728000000</v>
      </c>
      <c r="F84" s="19">
        <v>73640000000</v>
      </c>
    </row>
    <row r="85" spans="1:6" s="17" customFormat="1" x14ac:dyDescent="0.3">
      <c r="A85" s="11" t="s">
        <v>21</v>
      </c>
      <c r="B85" s="18">
        <v>22374000000</v>
      </c>
      <c r="C85" s="18">
        <v>22374000000</v>
      </c>
      <c r="D85" s="18">
        <v>4286973604</v>
      </c>
      <c r="E85" s="16">
        <v>1581140106</v>
      </c>
      <c r="F85" s="19">
        <v>5868113710</v>
      </c>
    </row>
    <row r="86" spans="1:6" s="17" customFormat="1" x14ac:dyDescent="0.3">
      <c r="A86" s="11" t="s">
        <v>70</v>
      </c>
      <c r="B86" s="18">
        <v>22374000000</v>
      </c>
      <c r="C86" s="18">
        <v>22374000000</v>
      </c>
      <c r="D86" s="18">
        <v>4286973604</v>
      </c>
      <c r="E86" s="16">
        <v>1581140106</v>
      </c>
      <c r="F86" s="19">
        <v>5868113710</v>
      </c>
    </row>
    <row r="87" spans="1:6" s="17" customFormat="1" x14ac:dyDescent="0.3">
      <c r="A87" s="11" t="s">
        <v>71</v>
      </c>
      <c r="B87" s="18">
        <v>12332000000</v>
      </c>
      <c r="C87" s="18">
        <v>12332000000</v>
      </c>
      <c r="D87" s="18">
        <v>2856088624</v>
      </c>
      <c r="E87" s="16">
        <v>854740491</v>
      </c>
      <c r="F87" s="19">
        <v>3710829115</v>
      </c>
    </row>
    <row r="88" spans="1:6" s="17" customFormat="1" x14ac:dyDescent="0.3">
      <c r="A88" s="11" t="s">
        <v>72</v>
      </c>
      <c r="B88" s="18">
        <v>12163633000</v>
      </c>
      <c r="C88" s="18">
        <v>12163633000</v>
      </c>
      <c r="D88" s="18">
        <v>2848370714</v>
      </c>
      <c r="E88" s="16">
        <v>854740491</v>
      </c>
      <c r="F88" s="19">
        <v>3703111205</v>
      </c>
    </row>
    <row r="89" spans="1:6" s="17" customFormat="1" x14ac:dyDescent="0.3">
      <c r="A89" s="11" t="s">
        <v>73</v>
      </c>
      <c r="B89" s="18">
        <v>168367000</v>
      </c>
      <c r="C89" s="18">
        <v>168367000</v>
      </c>
      <c r="D89" s="18">
        <v>7717910</v>
      </c>
      <c r="E89" s="16">
        <v>0</v>
      </c>
      <c r="F89" s="19">
        <v>7717910</v>
      </c>
    </row>
    <row r="90" spans="1:6" s="17" customFormat="1" x14ac:dyDescent="0.3">
      <c r="A90" s="11" t="s">
        <v>74</v>
      </c>
      <c r="B90" s="18">
        <v>8065000000</v>
      </c>
      <c r="C90" s="18">
        <v>8065000000</v>
      </c>
      <c r="D90" s="18">
        <v>1224624098</v>
      </c>
      <c r="E90" s="16">
        <v>562313104</v>
      </c>
      <c r="F90" s="19">
        <v>1786937202</v>
      </c>
    </row>
    <row r="91" spans="1:6" s="17" customFormat="1" x14ac:dyDescent="0.3">
      <c r="A91" s="11" t="s">
        <v>39</v>
      </c>
      <c r="B91" s="18">
        <v>1014000000</v>
      </c>
      <c r="C91" s="18">
        <v>1014000000</v>
      </c>
      <c r="D91" s="18">
        <v>244015413</v>
      </c>
      <c r="E91" s="16">
        <v>82461956</v>
      </c>
      <c r="F91" s="19">
        <v>326477369</v>
      </c>
    </row>
    <row r="92" spans="1:6" s="17" customFormat="1" x14ac:dyDescent="0.3">
      <c r="A92" s="11" t="s">
        <v>40</v>
      </c>
      <c r="B92" s="18">
        <v>7600000</v>
      </c>
      <c r="C92" s="18">
        <v>7600000</v>
      </c>
      <c r="D92" s="18">
        <v>0</v>
      </c>
      <c r="E92" s="16">
        <v>0</v>
      </c>
      <c r="F92" s="19">
        <v>0</v>
      </c>
    </row>
    <row r="93" spans="1:6" s="17" customFormat="1" x14ac:dyDescent="0.3">
      <c r="A93" s="11" t="s">
        <v>41</v>
      </c>
      <c r="B93" s="18">
        <v>1223524000</v>
      </c>
      <c r="C93" s="18">
        <v>1223524000</v>
      </c>
      <c r="D93" s="18">
        <v>160812002</v>
      </c>
      <c r="E93" s="16">
        <v>132077620</v>
      </c>
      <c r="F93" s="19">
        <v>292889622</v>
      </c>
    </row>
    <row r="94" spans="1:6" s="17" customFormat="1" x14ac:dyDescent="0.3">
      <c r="A94" s="11" t="s">
        <v>42</v>
      </c>
      <c r="B94" s="18">
        <v>1934000000</v>
      </c>
      <c r="C94" s="18">
        <v>1934000000</v>
      </c>
      <c r="D94" s="18">
        <v>147546227</v>
      </c>
      <c r="E94" s="16">
        <v>22859990</v>
      </c>
      <c r="F94" s="19">
        <v>170406217</v>
      </c>
    </row>
    <row r="95" spans="1:6" s="17" customFormat="1" x14ac:dyDescent="0.3">
      <c r="A95" s="11" t="s">
        <v>56</v>
      </c>
      <c r="B95" s="18">
        <v>7000000</v>
      </c>
      <c r="C95" s="18">
        <v>7000000</v>
      </c>
      <c r="D95" s="18">
        <v>0</v>
      </c>
      <c r="E95" s="16">
        <v>0</v>
      </c>
      <c r="F95" s="19">
        <v>0</v>
      </c>
    </row>
    <row r="96" spans="1:6" s="17" customFormat="1" x14ac:dyDescent="0.3">
      <c r="A96" s="11" t="s">
        <v>43</v>
      </c>
      <c r="B96" s="18">
        <v>4820000</v>
      </c>
      <c r="C96" s="18">
        <v>4820000</v>
      </c>
      <c r="D96" s="18">
        <v>944300</v>
      </c>
      <c r="E96" s="16">
        <v>14000</v>
      </c>
      <c r="F96" s="19">
        <v>958300</v>
      </c>
    </row>
    <row r="97" spans="1:6" s="17" customFormat="1" x14ac:dyDescent="0.3">
      <c r="A97" s="11" t="s">
        <v>44</v>
      </c>
      <c r="B97" s="18">
        <v>161000000</v>
      </c>
      <c r="C97" s="18">
        <v>161000000</v>
      </c>
      <c r="D97" s="18">
        <v>7489800</v>
      </c>
      <c r="E97" s="16">
        <v>19172460</v>
      </c>
      <c r="F97" s="19">
        <v>26662260</v>
      </c>
    </row>
    <row r="98" spans="1:6" s="17" customFormat="1" x14ac:dyDescent="0.3">
      <c r="A98" s="11" t="s">
        <v>58</v>
      </c>
      <c r="B98" s="18">
        <v>87000000</v>
      </c>
      <c r="C98" s="18">
        <v>87000000</v>
      </c>
      <c r="D98" s="18">
        <v>67384504</v>
      </c>
      <c r="E98" s="16">
        <v>1798459</v>
      </c>
      <c r="F98" s="19">
        <v>69182963</v>
      </c>
    </row>
    <row r="99" spans="1:6" s="17" customFormat="1" x14ac:dyDescent="0.3">
      <c r="A99" s="11" t="s">
        <v>45</v>
      </c>
      <c r="B99" s="18">
        <v>275000000</v>
      </c>
      <c r="C99" s="18">
        <v>275000000</v>
      </c>
      <c r="D99" s="18">
        <v>31050560</v>
      </c>
      <c r="E99" s="16">
        <v>34438930</v>
      </c>
      <c r="F99" s="19">
        <v>65489490</v>
      </c>
    </row>
    <row r="100" spans="1:6" s="17" customFormat="1" x14ac:dyDescent="0.3">
      <c r="A100" s="11" t="s">
        <v>46</v>
      </c>
      <c r="B100" s="18">
        <v>416000000</v>
      </c>
      <c r="C100" s="18">
        <v>416000000</v>
      </c>
      <c r="D100" s="18">
        <v>82079546</v>
      </c>
      <c r="E100" s="16">
        <v>41493761</v>
      </c>
      <c r="F100" s="19">
        <v>123573307</v>
      </c>
    </row>
    <row r="101" spans="1:6" s="17" customFormat="1" x14ac:dyDescent="0.3">
      <c r="A101" s="11" t="s">
        <v>75</v>
      </c>
      <c r="B101" s="18">
        <v>1542000000</v>
      </c>
      <c r="C101" s="18">
        <v>1542000000</v>
      </c>
      <c r="D101" s="18">
        <v>400477716</v>
      </c>
      <c r="E101" s="16">
        <v>0</v>
      </c>
      <c r="F101" s="19">
        <v>400477716</v>
      </c>
    </row>
    <row r="102" spans="1:6" s="17" customFormat="1" x14ac:dyDescent="0.3">
      <c r="A102" s="11" t="s">
        <v>76</v>
      </c>
      <c r="B102" s="18">
        <v>27677000</v>
      </c>
      <c r="C102" s="18">
        <v>27677000</v>
      </c>
      <c r="D102" s="18">
        <v>3369660</v>
      </c>
      <c r="E102" s="16">
        <v>2095100</v>
      </c>
      <c r="F102" s="19">
        <v>5464760</v>
      </c>
    </row>
    <row r="103" spans="1:6" s="17" customFormat="1" x14ac:dyDescent="0.3">
      <c r="A103" s="11" t="s">
        <v>48</v>
      </c>
      <c r="B103" s="18">
        <v>33707000</v>
      </c>
      <c r="C103" s="18">
        <v>33707000</v>
      </c>
      <c r="D103" s="18">
        <v>11670390</v>
      </c>
      <c r="E103" s="16">
        <v>9244300</v>
      </c>
      <c r="F103" s="19">
        <v>20914690</v>
      </c>
    </row>
    <row r="104" spans="1:6" s="17" customFormat="1" x14ac:dyDescent="0.3">
      <c r="A104" s="11" t="s">
        <v>49</v>
      </c>
      <c r="B104" s="18">
        <v>35218000</v>
      </c>
      <c r="C104" s="18">
        <v>35218000</v>
      </c>
      <c r="D104" s="18">
        <v>0</v>
      </c>
      <c r="E104" s="16">
        <v>0</v>
      </c>
      <c r="F104" s="19">
        <v>0</v>
      </c>
    </row>
    <row r="105" spans="1:6" s="17" customFormat="1" x14ac:dyDescent="0.3">
      <c r="A105" s="11" t="s">
        <v>50</v>
      </c>
      <c r="B105" s="18">
        <v>41661000</v>
      </c>
      <c r="C105" s="18">
        <v>41661000</v>
      </c>
      <c r="D105" s="18">
        <v>5312920</v>
      </c>
      <c r="E105" s="16">
        <v>1469600</v>
      </c>
      <c r="F105" s="19">
        <v>6782520</v>
      </c>
    </row>
    <row r="106" spans="1:6" s="17" customFormat="1" x14ac:dyDescent="0.3">
      <c r="A106" s="11" t="s">
        <v>77</v>
      </c>
      <c r="B106" s="18">
        <v>95693000</v>
      </c>
      <c r="C106" s="18">
        <v>95693000</v>
      </c>
      <c r="D106" s="18">
        <v>12250290</v>
      </c>
      <c r="E106" s="16">
        <v>6921803</v>
      </c>
      <c r="F106" s="19">
        <v>19172093</v>
      </c>
    </row>
    <row r="107" spans="1:6" s="17" customFormat="1" x14ac:dyDescent="0.3">
      <c r="A107" s="11" t="s">
        <v>78</v>
      </c>
      <c r="B107" s="18">
        <v>121200000</v>
      </c>
      <c r="C107" s="18">
        <v>121200000</v>
      </c>
      <c r="D107" s="18">
        <v>29700000</v>
      </c>
      <c r="E107" s="16">
        <v>0</v>
      </c>
      <c r="F107" s="19">
        <v>29700000</v>
      </c>
    </row>
    <row r="108" spans="1:6" s="17" customFormat="1" x14ac:dyDescent="0.3">
      <c r="A108" s="11" t="s">
        <v>53</v>
      </c>
      <c r="B108" s="18">
        <v>188900000</v>
      </c>
      <c r="C108" s="18">
        <v>188900000</v>
      </c>
      <c r="D108" s="18">
        <v>20520770</v>
      </c>
      <c r="E108" s="16">
        <v>7146390</v>
      </c>
      <c r="F108" s="19">
        <v>27667160</v>
      </c>
    </row>
    <row r="109" spans="1:6" s="17" customFormat="1" x14ac:dyDescent="0.3">
      <c r="A109" s="11" t="s">
        <v>54</v>
      </c>
      <c r="B109" s="18">
        <v>738000000</v>
      </c>
      <c r="C109" s="18">
        <v>738000000</v>
      </c>
      <c r="D109" s="18">
        <v>0</v>
      </c>
      <c r="E109" s="16">
        <v>201118735</v>
      </c>
      <c r="F109" s="19">
        <v>201118735</v>
      </c>
    </row>
    <row r="110" spans="1:6" s="17" customFormat="1" x14ac:dyDescent="0.3">
      <c r="A110" s="11" t="s">
        <v>55</v>
      </c>
      <c r="B110" s="18">
        <v>111000000</v>
      </c>
      <c r="C110" s="18">
        <v>111000000</v>
      </c>
      <c r="D110" s="18">
        <v>0</v>
      </c>
      <c r="E110" s="16">
        <v>0</v>
      </c>
      <c r="F110" s="19">
        <v>0</v>
      </c>
    </row>
    <row r="111" spans="1:6" s="17" customFormat="1" x14ac:dyDescent="0.3">
      <c r="A111" s="11" t="s">
        <v>79</v>
      </c>
      <c r="B111" s="18">
        <v>553000000</v>
      </c>
      <c r="C111" s="18">
        <v>553000000</v>
      </c>
      <c r="D111" s="18">
        <v>46151489</v>
      </c>
      <c r="E111" s="16">
        <v>32184975</v>
      </c>
      <c r="F111" s="19">
        <v>78336464</v>
      </c>
    </row>
    <row r="112" spans="1:6" s="17" customFormat="1" x14ac:dyDescent="0.3">
      <c r="A112" s="11" t="s">
        <v>40</v>
      </c>
      <c r="B112" s="18">
        <v>9400000</v>
      </c>
      <c r="C112" s="18">
        <v>9400000</v>
      </c>
      <c r="D112" s="18">
        <v>0</v>
      </c>
      <c r="E112" s="16">
        <v>3870770</v>
      </c>
      <c r="F112" s="19">
        <v>3870770</v>
      </c>
    </row>
    <row r="113" spans="1:6" s="17" customFormat="1" x14ac:dyDescent="0.3">
      <c r="A113" s="11" t="s">
        <v>41</v>
      </c>
      <c r="B113" s="18">
        <v>479741000</v>
      </c>
      <c r="C113" s="18">
        <v>479741000</v>
      </c>
      <c r="D113" s="18">
        <v>33492244</v>
      </c>
      <c r="E113" s="16">
        <v>21161940</v>
      </c>
      <c r="F113" s="19">
        <v>54654184</v>
      </c>
    </row>
    <row r="114" spans="1:6" s="17" customFormat="1" x14ac:dyDescent="0.3">
      <c r="A114" s="11" t="s">
        <v>42</v>
      </c>
      <c r="B114" s="18">
        <v>1200000</v>
      </c>
      <c r="C114" s="18">
        <v>1200000</v>
      </c>
      <c r="D114" s="18">
        <v>0</v>
      </c>
      <c r="E114" s="16">
        <v>9160</v>
      </c>
      <c r="F114" s="19">
        <v>9160</v>
      </c>
    </row>
    <row r="115" spans="1:6" s="17" customFormat="1" x14ac:dyDescent="0.3">
      <c r="A115" s="11" t="s">
        <v>43</v>
      </c>
      <c r="B115" s="18">
        <v>3750000</v>
      </c>
      <c r="C115" s="18">
        <v>3750000</v>
      </c>
      <c r="D115" s="18">
        <v>1468000</v>
      </c>
      <c r="E115" s="16">
        <v>890800</v>
      </c>
      <c r="F115" s="19">
        <v>2358800</v>
      </c>
    </row>
    <row r="116" spans="1:6" s="17" customFormat="1" x14ac:dyDescent="0.3">
      <c r="A116" s="11" t="s">
        <v>48</v>
      </c>
      <c r="B116" s="18">
        <v>47917000</v>
      </c>
      <c r="C116" s="18">
        <v>47917000</v>
      </c>
      <c r="D116" s="18">
        <v>8274565</v>
      </c>
      <c r="E116" s="16">
        <v>5217305</v>
      </c>
      <c r="F116" s="19">
        <v>13491870</v>
      </c>
    </row>
    <row r="117" spans="1:6" s="17" customFormat="1" x14ac:dyDescent="0.3">
      <c r="A117" s="11" t="s">
        <v>50</v>
      </c>
      <c r="B117" s="18">
        <v>10992000</v>
      </c>
      <c r="C117" s="18">
        <v>10992000</v>
      </c>
      <c r="D117" s="18">
        <v>2916680</v>
      </c>
      <c r="E117" s="16">
        <v>1035000</v>
      </c>
      <c r="F117" s="19">
        <v>3951680</v>
      </c>
    </row>
    <row r="118" spans="1:6" s="17" customFormat="1" x14ac:dyDescent="0.3">
      <c r="A118" s="11" t="s">
        <v>80</v>
      </c>
      <c r="B118" s="18">
        <v>1424000000</v>
      </c>
      <c r="C118" s="18">
        <v>1424000000</v>
      </c>
      <c r="D118" s="18">
        <v>160109393</v>
      </c>
      <c r="E118" s="16">
        <v>131901536</v>
      </c>
      <c r="F118" s="19">
        <v>292010929</v>
      </c>
    </row>
    <row r="119" spans="1:6" s="17" customFormat="1" x14ac:dyDescent="0.3">
      <c r="A119" s="11" t="s">
        <v>39</v>
      </c>
      <c r="B119" s="18">
        <v>218708000</v>
      </c>
      <c r="C119" s="18">
        <v>218708000</v>
      </c>
      <c r="D119" s="18">
        <v>59777743</v>
      </c>
      <c r="E119" s="16">
        <v>19394686</v>
      </c>
      <c r="F119" s="19">
        <v>79172429</v>
      </c>
    </row>
    <row r="120" spans="1:6" s="17" customFormat="1" x14ac:dyDescent="0.3">
      <c r="A120" s="11" t="s">
        <v>41</v>
      </c>
      <c r="B120" s="18">
        <v>84744000</v>
      </c>
      <c r="C120" s="18">
        <v>84744000</v>
      </c>
      <c r="D120" s="18">
        <v>4361400</v>
      </c>
      <c r="E120" s="16">
        <v>531090</v>
      </c>
      <c r="F120" s="20">
        <v>4892490</v>
      </c>
    </row>
    <row r="121" spans="1:6" s="17" customFormat="1" x14ac:dyDescent="0.3">
      <c r="A121" s="11" t="s">
        <v>42</v>
      </c>
      <c r="B121" s="18">
        <v>33115000</v>
      </c>
      <c r="C121" s="18">
        <v>33115000</v>
      </c>
      <c r="D121" s="18">
        <v>217200</v>
      </c>
      <c r="E121" s="16">
        <v>72400</v>
      </c>
      <c r="F121" s="20">
        <v>289600</v>
      </c>
    </row>
    <row r="122" spans="1:6" s="17" customFormat="1" x14ac:dyDescent="0.3">
      <c r="A122" s="11" t="s">
        <v>44</v>
      </c>
      <c r="B122" s="18">
        <v>73200000</v>
      </c>
      <c r="C122" s="18">
        <v>73200000</v>
      </c>
      <c r="D122" s="18">
        <v>18081800</v>
      </c>
      <c r="E122" s="16">
        <v>0</v>
      </c>
      <c r="F122" s="20">
        <v>18081800</v>
      </c>
    </row>
    <row r="123" spans="1:6" s="17" customFormat="1" x14ac:dyDescent="0.3">
      <c r="A123" s="11" t="s">
        <v>75</v>
      </c>
      <c r="B123" s="18">
        <v>317000000</v>
      </c>
      <c r="C123" s="18">
        <v>317000000</v>
      </c>
      <c r="D123" s="18">
        <v>73213630</v>
      </c>
      <c r="E123" s="16">
        <v>17565830</v>
      </c>
      <c r="F123" s="20">
        <v>90779460</v>
      </c>
    </row>
    <row r="124" spans="1:6" s="17" customFormat="1" x14ac:dyDescent="0.3">
      <c r="A124" s="11" t="s">
        <v>50</v>
      </c>
      <c r="B124" s="18">
        <v>806000</v>
      </c>
      <c r="C124" s="18">
        <v>806000</v>
      </c>
      <c r="D124" s="18">
        <v>0</v>
      </c>
      <c r="E124" s="16">
        <v>161100</v>
      </c>
      <c r="F124" s="20">
        <v>161100</v>
      </c>
    </row>
    <row r="125" spans="1:6" s="17" customFormat="1" x14ac:dyDescent="0.3">
      <c r="A125" s="11" t="s">
        <v>67</v>
      </c>
      <c r="B125" s="18">
        <v>446000000</v>
      </c>
      <c r="C125" s="18">
        <v>446000000</v>
      </c>
      <c r="D125" s="18">
        <v>0</v>
      </c>
      <c r="E125" s="16">
        <v>0</v>
      </c>
      <c r="F125" s="20">
        <v>0</v>
      </c>
    </row>
    <row r="126" spans="1:6" s="17" customFormat="1" x14ac:dyDescent="0.3">
      <c r="A126" s="11" t="s">
        <v>53</v>
      </c>
      <c r="B126" s="18">
        <v>41292000</v>
      </c>
      <c r="C126" s="18">
        <v>41292000</v>
      </c>
      <c r="D126" s="18">
        <v>4457620</v>
      </c>
      <c r="E126" s="16">
        <v>1856820</v>
      </c>
      <c r="F126" s="20">
        <v>6314440</v>
      </c>
    </row>
    <row r="127" spans="1:6" s="17" customFormat="1" x14ac:dyDescent="0.3">
      <c r="A127" s="11" t="s">
        <v>55</v>
      </c>
      <c r="B127" s="18">
        <v>209135000</v>
      </c>
      <c r="C127" s="18">
        <v>209135000</v>
      </c>
      <c r="D127" s="18">
        <v>0</v>
      </c>
      <c r="E127" s="16">
        <v>92319610</v>
      </c>
      <c r="F127" s="20">
        <v>92319610</v>
      </c>
    </row>
    <row r="128" spans="1:6" s="17" customFormat="1" x14ac:dyDescent="0.3">
      <c r="A128" s="11" t="s">
        <v>81</v>
      </c>
      <c r="B128" s="18">
        <v>3000000000</v>
      </c>
      <c r="C128" s="18">
        <v>3000000000</v>
      </c>
      <c r="D128" s="18">
        <v>0</v>
      </c>
      <c r="E128" s="16">
        <v>0</v>
      </c>
      <c r="F128" s="20">
        <v>0</v>
      </c>
    </row>
    <row r="129" spans="1:6" s="17" customFormat="1" x14ac:dyDescent="0.3">
      <c r="A129" s="11" t="s">
        <v>82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83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84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25</v>
      </c>
      <c r="B132" s="18">
        <v>133019000000</v>
      </c>
      <c r="C132" s="18">
        <v>133019000000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85</v>
      </c>
      <c r="B133" s="18">
        <v>133019000000</v>
      </c>
      <c r="C133" s="18">
        <v>133019000000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86</v>
      </c>
      <c r="B134" s="18">
        <v>133019000000</v>
      </c>
      <c r="C134" s="18">
        <v>133019000000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87</v>
      </c>
      <c r="B135" s="18">
        <v>133019000000</v>
      </c>
      <c r="C135" s="18">
        <v>133019000000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21" t="s">
        <v>88</v>
      </c>
      <c r="B136" s="22">
        <v>116000000</v>
      </c>
      <c r="C136" s="22">
        <v>116000000</v>
      </c>
      <c r="D136" s="22">
        <v>35357600</v>
      </c>
      <c r="E136" s="22">
        <v>17678800</v>
      </c>
      <c r="F136" s="23">
        <v>53036400</v>
      </c>
    </row>
    <row r="137" spans="1:6" s="17" customFormat="1" x14ac:dyDescent="0.3">
      <c r="A137" s="21" t="s">
        <v>89</v>
      </c>
      <c r="B137" s="22">
        <v>116000000</v>
      </c>
      <c r="C137" s="22">
        <v>116000000</v>
      </c>
      <c r="D137" s="22">
        <v>35357600</v>
      </c>
      <c r="E137" s="22">
        <v>17678800</v>
      </c>
      <c r="F137" s="23">
        <v>53036400</v>
      </c>
    </row>
    <row r="138" spans="1:6" s="17" customFormat="1" x14ac:dyDescent="0.3">
      <c r="A138" s="21" t="s">
        <v>90</v>
      </c>
      <c r="B138" s="22">
        <v>116000000</v>
      </c>
      <c r="C138" s="22">
        <v>116000000</v>
      </c>
      <c r="D138" s="22">
        <v>35357600</v>
      </c>
      <c r="E138" s="22">
        <v>17678800</v>
      </c>
      <c r="F138" s="23">
        <v>53036400</v>
      </c>
    </row>
    <row r="139" spans="1:6" s="17" customFormat="1" x14ac:dyDescent="0.3">
      <c r="A139" s="21" t="s">
        <v>47</v>
      </c>
      <c r="B139" s="22">
        <v>116000000</v>
      </c>
      <c r="C139" s="22">
        <v>116000000</v>
      </c>
      <c r="D139" s="22">
        <v>35357600</v>
      </c>
      <c r="E139" s="22">
        <v>17678800</v>
      </c>
      <c r="F139" s="23">
        <v>53036400</v>
      </c>
    </row>
    <row r="140" spans="1:6" s="17" customFormat="1" x14ac:dyDescent="0.3">
      <c r="A140" s="24" t="s">
        <v>91</v>
      </c>
      <c r="B140" s="25">
        <v>524103000000</v>
      </c>
      <c r="C140" s="25">
        <v>524103000000</v>
      </c>
      <c r="D140" s="25">
        <v>101062176038</v>
      </c>
      <c r="E140" s="25">
        <v>47530288308</v>
      </c>
      <c r="F140" s="25">
        <v>148592464346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2022-04-29T01:20:10Z</dcterms:modified>
</cp:coreProperties>
</file>