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지출)\2022년\"/>
    </mc:Choice>
  </mc:AlternateContent>
  <bookViews>
    <workbookView xWindow="0" yWindow="0" windowWidth="28800" windowHeight="12075"/>
  </bookViews>
  <sheets>
    <sheet name="7월" sheetId="2" r:id="rId1"/>
    <sheet name="Sheet1" sheetId="3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J21" i="2"/>
  <c r="M33" i="2"/>
  <c r="N33" i="2" s="1"/>
  <c r="N32" i="2" s="1"/>
  <c r="N31" i="2" s="1"/>
  <c r="L33" i="2"/>
  <c r="L32" i="2" s="1"/>
  <c r="L31" i="2" s="1"/>
  <c r="K32" i="2"/>
  <c r="K31" i="2" s="1"/>
  <c r="J32" i="2"/>
  <c r="J31" i="2"/>
  <c r="M32" i="2" l="1"/>
  <c r="M31" i="2" s="1"/>
  <c r="M30" i="2"/>
  <c r="N30" i="2" s="1"/>
  <c r="M27" i="2"/>
  <c r="N27" i="2" s="1"/>
  <c r="M26" i="2"/>
  <c r="N26" i="2" s="1"/>
  <c r="M25" i="2"/>
  <c r="N25" i="2" s="1"/>
  <c r="M24" i="2"/>
  <c r="N24" i="2" s="1"/>
  <c r="M20" i="2"/>
  <c r="N20" i="2" s="1"/>
  <c r="M17" i="2"/>
  <c r="N17" i="2" s="1"/>
  <c r="M16" i="2"/>
  <c r="N16" i="2" s="1"/>
  <c r="M14" i="2"/>
  <c r="N14" i="2" s="1"/>
  <c r="M13" i="2"/>
  <c r="N13" i="2" s="1"/>
  <c r="M11" i="2"/>
  <c r="N11" i="2" s="1"/>
  <c r="M10" i="2"/>
  <c r="N10" i="2" s="1"/>
  <c r="M9" i="2"/>
  <c r="N9" i="2" s="1"/>
  <c r="M8" i="2"/>
  <c r="N8" i="2" s="1"/>
  <c r="L8" i="2"/>
  <c r="L27" i="2"/>
  <c r="L30" i="2"/>
  <c r="L26" i="2"/>
  <c r="L25" i="2"/>
  <c r="L24" i="2"/>
  <c r="L20" i="2"/>
  <c r="L17" i="2"/>
  <c r="L16" i="2"/>
  <c r="L14" i="2"/>
  <c r="L13" i="2"/>
  <c r="L9" i="2"/>
  <c r="L10" i="2"/>
  <c r="L11" i="2"/>
  <c r="N7" i="2" l="1"/>
  <c r="N12" i="2"/>
  <c r="N15" i="2"/>
  <c r="N19" i="2"/>
  <c r="N18" i="2" s="1"/>
  <c r="N23" i="2"/>
  <c r="N22" i="2" s="1"/>
  <c r="N29" i="2"/>
  <c r="N28" i="2" s="1"/>
  <c r="L19" i="2"/>
  <c r="M19" i="2"/>
  <c r="L12" i="2"/>
  <c r="M12" i="2"/>
  <c r="N21" i="2" l="1"/>
  <c r="N6" i="2"/>
  <c r="N5" i="2" s="1"/>
  <c r="N4" i="2" l="1"/>
  <c r="M7" i="2"/>
  <c r="M29" i="2" l="1"/>
  <c r="M28" i="2" s="1"/>
  <c r="M23" i="2"/>
  <c r="M22" i="2" s="1"/>
  <c r="M18" i="2"/>
  <c r="M15" i="2"/>
  <c r="L29" i="2"/>
  <c r="L28" i="2" s="1"/>
  <c r="L23" i="2"/>
  <c r="L22" i="2" s="1"/>
  <c r="L18" i="2"/>
  <c r="L15" i="2"/>
  <c r="L7" i="2"/>
  <c r="K29" i="2"/>
  <c r="K28" i="2" s="1"/>
  <c r="K21" i="2" s="1"/>
  <c r="K19" i="2"/>
  <c r="K18" i="2" s="1"/>
  <c r="J29" i="2"/>
  <c r="J28" i="2" s="1"/>
  <c r="J19" i="2"/>
  <c r="J18" i="2" s="1"/>
  <c r="L21" i="2" l="1"/>
  <c r="M21" i="2"/>
  <c r="J12" i="2"/>
  <c r="J15" i="2"/>
  <c r="J23" i="2"/>
  <c r="J22" i="2" s="1"/>
  <c r="K12" i="2"/>
  <c r="K23" i="2"/>
  <c r="K22" i="2" s="1"/>
  <c r="K15" i="2"/>
  <c r="J7" i="2"/>
  <c r="K7" i="2"/>
  <c r="M6" i="2"/>
  <c r="L6" i="2"/>
  <c r="L5" i="2" s="1"/>
  <c r="L4" i="2" l="1"/>
  <c r="J6" i="2"/>
  <c r="J5" i="2" s="1"/>
  <c r="K6" i="2"/>
  <c r="K5" i="2" s="1"/>
  <c r="K4" i="2" s="1"/>
  <c r="M5" i="2"/>
  <c r="M4" i="2" s="1"/>
</calcChain>
</file>

<file path=xl/sharedStrings.xml><?xml version="1.0" encoding="utf-8"?>
<sst xmlns="http://schemas.openxmlformats.org/spreadsheetml/2006/main" count="191" uniqueCount="100">
  <si>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</si>
  <si>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</si>
  <si>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</si>
  <si>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</si>
  <si>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</si>
  <si>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</si>
  <si>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</si>
  <si>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</si>
  <si>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</si>
  <si>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</si>
  <si>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</si>
  <si>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</si>
  <si>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</si>
  <si>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</si>
  <si>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</si>
  <si>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</si>
  <si>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지역문화예술진흥</t>
  </si>
  <si>
    <t>예술향유기회 확대</t>
  </si>
  <si>
    <t>기금간거래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</si>
  <si>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</si>
  <si>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</si>
  <si>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</si>
  <si>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</si>
  <si>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</si>
  <si>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</si>
  <si>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여유자금운용</t>
  </si>
  <si>
    <t>문화예술</t>
    <phoneticPr fontId="1" type="noConversion"/>
  </si>
  <si>
    <t>□ 2022회계연도 문화예술진흥기금 지출 운용상황</t>
    <phoneticPr fontId="4" type="noConversion"/>
  </si>
  <si>
    <t>2022년</t>
    <phoneticPr fontId="4" type="noConversion"/>
  </si>
  <si>
    <t>문화예술진흥기금에서 비통화금융기관으로의 예치금</t>
    <phoneticPr fontId="1" type="noConversion"/>
  </si>
  <si>
    <t xml:space="preserve">    예술창작지원</t>
  </si>
  <si>
    <t xml:space="preserve">    예술인력육성</t>
  </si>
  <si>
    <t xml:space="preserve">    (복권)예술인생활안정자금(융자)</t>
  </si>
  <si>
    <t xml:space="preserve">    (복권)예술인생활안정자금</t>
  </si>
  <si>
    <t>예산목</t>
  </si>
  <si>
    <t>예산액(당초)</t>
  </si>
  <si>
    <t>예산현액(A)</t>
  </si>
  <si>
    <t>예술의창작역량및사회적가치제고</t>
  </si>
  <si>
    <t xml:space="preserve">  예술창작역량강화</t>
  </si>
  <si>
    <t xml:space="preserve">      [110-03] 상용임금</t>
  </si>
  <si>
    <t xml:space="preserve">      [110-04] 일용임금</t>
  </si>
  <si>
    <t xml:space="preserve">      [210-01] 일반수용비</t>
  </si>
  <si>
    <t xml:space="preserve">      [210-02] 공공요금 및 제세</t>
  </si>
  <si>
    <t xml:space="preserve">      [210-05] 특근매식비</t>
  </si>
  <si>
    <t xml:space="preserve">      [210-07] 임차료</t>
  </si>
  <si>
    <t xml:space="preserve">      [210-09] 시설장비유지비</t>
  </si>
  <si>
    <t xml:space="preserve">      [210-12] 복리후생비</t>
  </si>
  <si>
    <t xml:space="preserve">      [210-14] 일반용역비</t>
  </si>
  <si>
    <t xml:space="preserve">      [220-01] 국내여비</t>
  </si>
  <si>
    <t xml:space="preserve">      [220-02] 국외업무여비</t>
  </si>
  <si>
    <t xml:space="preserve">      [240-01] 사업추진비</t>
  </si>
  <si>
    <t xml:space="preserve">      [310-03] 포상금</t>
  </si>
  <si>
    <t xml:space="preserve">      [320-01] 민간경상보조</t>
  </si>
  <si>
    <t xml:space="preserve">      [320-09] 고용부담금</t>
  </si>
  <si>
    <t xml:space="preserve">      [420-03] 공사비</t>
  </si>
  <si>
    <t xml:space="preserve">      [430-01] 자산취득비</t>
  </si>
  <si>
    <t xml:space="preserve">      [210-03] 피복비</t>
  </si>
  <si>
    <t xml:space="preserve">      [210-04] 급식비</t>
  </si>
  <si>
    <t xml:space="preserve">      [210-08] 유류비</t>
  </si>
  <si>
    <t xml:space="preserve">      [320-02] 민간위탁사업비</t>
  </si>
  <si>
    <t xml:space="preserve">      [450-04] 기타 민간융자금</t>
  </si>
  <si>
    <t xml:space="preserve">  지역문화예술진흥</t>
  </si>
  <si>
    <t xml:space="preserve">    지역문화예술지원</t>
  </si>
  <si>
    <t xml:space="preserve">    예술의관광자원화</t>
  </si>
  <si>
    <t xml:space="preserve">      [330-01] 자치단체경상보조</t>
  </si>
  <si>
    <t xml:space="preserve">  예술향유기회확대</t>
  </si>
  <si>
    <t xml:space="preserve">    예술정책및기부활성화</t>
  </si>
  <si>
    <t xml:space="preserve">      [260-01] 일반연구비</t>
  </si>
  <si>
    <t xml:space="preserve">      [310-04] 기타보전금</t>
  </si>
  <si>
    <t xml:space="preserve">    문화예술향유지원</t>
  </si>
  <si>
    <t xml:space="preserve">  문화예술진흥기금운영비</t>
  </si>
  <si>
    <t xml:space="preserve">    인건비</t>
  </si>
  <si>
    <t xml:space="preserve">      [110-01] 보수</t>
  </si>
  <si>
    <t xml:space="preserve">      [110-05] 연가보상비</t>
  </si>
  <si>
    <t xml:space="preserve">    기관운영비</t>
  </si>
  <si>
    <t xml:space="preserve">      [210-15] 관리용역비</t>
  </si>
  <si>
    <t xml:space="preserve">      [210-16] 기타운영비</t>
  </si>
  <si>
    <t xml:space="preserve">      [240-02] 관서업무추진비</t>
  </si>
  <si>
    <t xml:space="preserve">      [250-02] 직책수행경비</t>
  </si>
  <si>
    <t xml:space="preserve">    지원심의평가제도 운영</t>
  </si>
  <si>
    <t xml:space="preserve">    문화예술위원회경영(정보화)</t>
  </si>
  <si>
    <t>기금간거래(전출금)</t>
  </si>
  <si>
    <t xml:space="preserve">  복권기금반환금(문예진흥기금)</t>
  </si>
  <si>
    <t xml:space="preserve">    복권기금반환금(문예진흥기금)</t>
  </si>
  <si>
    <t xml:space="preserve">      [610-03] 기금전출금</t>
  </si>
  <si>
    <t xml:space="preserve">  통화금융기관예치(문예기금)</t>
  </si>
  <si>
    <t xml:space="preserve">    비통화금융기관예치</t>
  </si>
  <si>
    <t xml:space="preserve">      [470-03] 비통화금융기관 예치금</t>
  </si>
  <si>
    <t>(세출)전년도이월금</t>
  </si>
  <si>
    <t xml:space="preserve">  (세출)전년도이월금</t>
  </si>
  <si>
    <t xml:space="preserve">    (세출)이월-예술창작지원</t>
  </si>
  <si>
    <t>총계</t>
  </si>
  <si>
    <t xml:space="preserve">  비통화금융기관예치(문예기금)</t>
  </si>
  <si>
    <t>(세출)전년도이월금</t>
    <phoneticPr fontId="1" type="noConversion"/>
  </si>
  <si>
    <t xml:space="preserve">  (세출)전년도이월금</t>
    <phoneticPr fontId="1" type="noConversion"/>
  </si>
  <si>
    <t>(세출)이월-예술창작지원</t>
    <phoneticPr fontId="1" type="noConversion"/>
  </si>
  <si>
    <t>7월</t>
    <phoneticPr fontId="4" type="noConversion"/>
  </si>
  <si>
    <t>6월(누계)</t>
    <phoneticPr fontId="1" type="noConversion"/>
  </si>
  <si>
    <t>7월(순액)</t>
    <phoneticPr fontId="1" type="noConversion"/>
  </si>
  <si>
    <t>7월(누계)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</si>
</sst>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rgb="FF333333"/>
      <name val="굴림"/>
      <family val="3"/>
      <charset val="129"/>
    </font>
    <font>
      <b/>
      <sz val="9"/>
      <color rgb="FF3C3C3D"/>
      <name val="굴림"/>
      <family val="3"/>
      <charset val="129"/>
    </font>
    <font>
      <sz val="9"/>
      <color theme="1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EAECF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0E68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32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2" xfId="2" applyFont="1" applyFill="1" applyBorder="1">
      <alignment vertical="center"/>
    </xf>
    <xf numFmtId="41" fontId="2" fillId="2" borderId="1" xfId="2" applyFont="1" applyFill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7" fillId="3" borderId="4" xfId="0" applyNumberFormat="1" applyFont="1" applyFill="1" applyBorder="1" applyAlignment="1">
      <alignment horizontal="center" vertical="center" wrapText="1"/>
    </xf>
    <xf numFmtId="49" fontId="7" fillId="3" borderId="4" xfId="0" applyNumberFormat="1" applyFont="1" applyFill="1" applyBorder="1" applyAlignment="1">
      <alignment horizontal="center" vertical="center"/>
    </xf>
    <xf numFmtId="49" fontId="6" fillId="0" borderId="4" xfId="0" applyNumberFormat="1" applyFont="1" applyBorder="1" applyAlignment="1">
      <alignment horizontal="left" vertical="center" wrapText="1"/>
    </xf>
    <xf numFmtId="176" fontId="8" fillId="0" borderId="4" xfId="0" applyNumberFormat="1" applyFont="1" applyBorder="1" applyAlignment="1">
      <alignment horizontal="right" vertical="center" wrapText="1"/>
    </xf>
    <xf numFmtId="176" fontId="8" fillId="0" borderId="4" xfId="0" applyNumberFormat="1" applyFont="1" applyBorder="1" applyAlignment="1">
      <alignment horizontal="right" vertical="center"/>
    </xf>
    <xf numFmtId="0" fontId="0" fillId="0" borderId="0" xfId="0" applyFill="1">
      <alignment vertical="center"/>
    </xf>
    <xf numFmtId="176" fontId="8" fillId="0" borderId="3" xfId="0" applyNumberFormat="1" applyFont="1" applyBorder="1" applyAlignment="1">
      <alignment horizontal="right" vertical="center" wrapText="1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49" fontId="6" fillId="4" borderId="3" xfId="0" applyNumberFormat="1" applyFont="1" applyFill="1" applyBorder="1" applyAlignment="1">
      <alignment horizontal="left" vertical="center" wrapText="1"/>
    </xf>
    <xf numFmtId="176" fontId="8" fillId="4" borderId="3" xfId="0" applyNumberFormat="1" applyFont="1" applyFill="1" applyBorder="1" applyAlignment="1">
      <alignment horizontal="right" vertical="center" wrapText="1"/>
    </xf>
    <xf numFmtId="176" fontId="8" fillId="4" borderId="3" xfId="0" applyNumberFormat="1" applyFont="1" applyFill="1" applyBorder="1" applyAlignment="1">
      <alignment horizontal="right" vertical="center"/>
    </xf>
    <xf numFmtId="49" fontId="8" fillId="5" borderId="4" xfId="0" applyNumberFormat="1" applyFont="1" applyFill="1" applyBorder="1" applyAlignment="1">
      <alignment horizontal="center" vertical="center" wrapText="1"/>
    </xf>
    <xf numFmtId="176" fontId="8" fillId="5" borderId="4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41" fontId="5" fillId="0" borderId="1" xfId="2" applyFont="1" applyBorder="1" applyAlignment="1">
      <alignment horizontal="center" vertical="center"/>
    </xf>
    <xf numFmtId="41" fontId="2" fillId="0" borderId="1" xfId="2" applyFont="1" applyFill="1" applyBorder="1" applyAlignment="1">
      <alignment horizontal="left" vertical="center"/>
    </xf>
    <xf numFmtId="0" fontId="2" fillId="0" borderId="1" xfId="1" applyBorder="1" applyAlignment="1">
      <alignment horizontal="center" vertical="center"/>
    </xf>
    <xf numFmtId="0" fontId="2" fillId="0" borderId="1" xfId="1" applyFill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</cellXfs>
  <cellStyles count="6">
    <cellStyle name="쉼표 [0] 2" xfId="2"/>
    <cellStyle name="표준" xfId="0" builtinId="0"/>
    <cellStyle name="표준 2" xfId="1"/>
    <cellStyle name="표준 4" xfId="3"/>
    <cellStyle name="표준 5" xfId="4"/>
    <cellStyle name="표준 6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="85" zoomScaleNormal="85" workbookViewId="0">
      <selection activeCell="O36" sqref="O36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51.5" style="2" bestFit="1" customWidth="1"/>
    <col min="10" max="11" width="16.75" style="2" bestFit="1" customWidth="1"/>
    <col min="12" max="14" width="16.875" style="2" customWidth="1"/>
    <col min="15" max="15" width="9" style="2"/>
    <col min="16" max="16" width="12.125" style="2" bestFit="1" customWidth="1"/>
    <col min="17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27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7" t="s">
        <v>5</v>
      </c>
      <c r="F3" s="27"/>
      <c r="G3" s="27"/>
      <c r="H3" s="27"/>
      <c r="I3" s="27"/>
      <c r="J3" s="10" t="s">
        <v>6</v>
      </c>
      <c r="K3" s="10" t="s">
        <v>7</v>
      </c>
      <c r="L3" s="10" t="s">
        <v>8</v>
      </c>
      <c r="M3" s="10" t="s">
        <v>9</v>
      </c>
      <c r="N3" s="10" t="s">
        <v>10</v>
      </c>
    </row>
    <row r="4" spans="1:16" ht="16.5" customHeight="1" x14ac:dyDescent="0.3">
      <c r="A4" s="29" t="s">
        <v>28</v>
      </c>
      <c r="B4" s="30" t="s">
        <v>96</v>
      </c>
      <c r="C4" s="31" t="s">
        <v>11</v>
      </c>
      <c r="D4" s="31" t="s">
        <v>12</v>
      </c>
      <c r="E4" s="28" t="s">
        <v>13</v>
      </c>
      <c r="F4" s="28"/>
      <c r="G4" s="28"/>
      <c r="H4" s="28"/>
      <c r="I4" s="28"/>
      <c r="J4" s="9">
        <f>J5+J21</f>
        <v>524103000000</v>
      </c>
      <c r="K4" s="9">
        <f t="shared" ref="K4:N4" si="0">K5+K21</f>
        <v>524103000000</v>
      </c>
      <c r="L4" s="9">
        <f t="shared" si="0"/>
        <v>13980069993</v>
      </c>
      <c r="M4" s="9">
        <f t="shared" si="0"/>
        <v>261574384419</v>
      </c>
      <c r="N4" s="9">
        <f t="shared" si="0"/>
        <v>261574384419</v>
      </c>
    </row>
    <row r="5" spans="1:16" x14ac:dyDescent="0.3">
      <c r="A5" s="29"/>
      <c r="B5" s="30"/>
      <c r="C5" s="31"/>
      <c r="D5" s="31"/>
      <c r="E5" s="6"/>
      <c r="F5" s="28" t="s">
        <v>26</v>
      </c>
      <c r="G5" s="28"/>
      <c r="H5" s="28"/>
      <c r="I5" s="28"/>
      <c r="J5" s="9">
        <f>J6+J18</f>
        <v>368594000000</v>
      </c>
      <c r="K5" s="9">
        <f>K6+K18</f>
        <v>372742000000</v>
      </c>
      <c r="L5" s="9">
        <f t="shared" ref="L5:M5" si="1">L6+L18</f>
        <v>11645793260</v>
      </c>
      <c r="M5" s="9">
        <f t="shared" si="1"/>
        <v>249854037467</v>
      </c>
      <c r="N5" s="9">
        <f>N6+N18</f>
        <v>249854037467</v>
      </c>
    </row>
    <row r="6" spans="1:16" x14ac:dyDescent="0.3">
      <c r="A6" s="29"/>
      <c r="B6" s="30"/>
      <c r="C6" s="31"/>
      <c r="D6" s="31"/>
      <c r="E6" s="6"/>
      <c r="F6" s="6"/>
      <c r="G6" s="28" t="s">
        <v>14</v>
      </c>
      <c r="H6" s="28"/>
      <c r="I6" s="28"/>
      <c r="J6" s="9">
        <f>J15+J7+J12</f>
        <v>365594000000</v>
      </c>
      <c r="K6" s="9">
        <f>K15+K7+K12</f>
        <v>369742000000</v>
      </c>
      <c r="L6" s="9">
        <f t="shared" ref="L6:M6" si="2">L15+L7+L12</f>
        <v>11645793260</v>
      </c>
      <c r="M6" s="9">
        <f t="shared" si="2"/>
        <v>249854037467</v>
      </c>
      <c r="N6" s="9">
        <f>N15+N7+N12</f>
        <v>249854037467</v>
      </c>
    </row>
    <row r="7" spans="1:16" x14ac:dyDescent="0.3">
      <c r="A7" s="29"/>
      <c r="B7" s="30"/>
      <c r="C7" s="31"/>
      <c r="D7" s="31"/>
      <c r="E7" s="6"/>
      <c r="F7" s="6"/>
      <c r="G7" s="6"/>
      <c r="H7" s="28" t="s">
        <v>15</v>
      </c>
      <c r="I7" s="28"/>
      <c r="J7" s="9">
        <f>SUM(J8:J11)</f>
        <v>106702000000</v>
      </c>
      <c r="K7" s="9">
        <f>SUM(K8:K11)</f>
        <v>110850000000</v>
      </c>
      <c r="L7" s="9">
        <f>SUM(L8:L11)</f>
        <v>7089611263</v>
      </c>
      <c r="M7" s="9">
        <f t="shared" ref="M7:N7" si="3">SUM(M8:M11)</f>
        <v>70751587057</v>
      </c>
      <c r="N7" s="9">
        <f t="shared" si="3"/>
        <v>70751587057</v>
      </c>
      <c r="O7" s="8"/>
      <c r="P7" s="7"/>
    </row>
    <row r="8" spans="1:16" x14ac:dyDescent="0.3">
      <c r="A8" s="29"/>
      <c r="B8" s="30"/>
      <c r="C8" s="31"/>
      <c r="D8" s="31"/>
      <c r="E8" s="6"/>
      <c r="F8" s="6"/>
      <c r="G8" s="6"/>
      <c r="H8" s="6"/>
      <c r="I8" s="6" t="s">
        <v>30</v>
      </c>
      <c r="J8" s="6">
        <v>53414000000</v>
      </c>
      <c r="K8" s="6">
        <v>57562000000</v>
      </c>
      <c r="L8" s="6">
        <f>VLOOKUP(I8,Sheet1!$A$1:$F$140,5,0)</f>
        <v>6283705680</v>
      </c>
      <c r="M8" s="6">
        <f>VLOOKUP(I8,Sheet1!$A$1:$F$140,6,0)</f>
        <v>28678953609</v>
      </c>
      <c r="N8" s="6">
        <f>M8</f>
        <v>28678953609</v>
      </c>
    </row>
    <row r="9" spans="1:16" x14ac:dyDescent="0.3">
      <c r="A9" s="29"/>
      <c r="B9" s="30"/>
      <c r="C9" s="31"/>
      <c r="D9" s="31"/>
      <c r="E9" s="6"/>
      <c r="F9" s="6"/>
      <c r="G9" s="6"/>
      <c r="H9" s="6"/>
      <c r="I9" s="6" t="s">
        <v>31</v>
      </c>
      <c r="J9" s="6">
        <v>29388000000</v>
      </c>
      <c r="K9" s="6">
        <v>29388000000</v>
      </c>
      <c r="L9" s="6">
        <f>VLOOKUP(I9,Sheet1!$A$1:$F$140,5,0)</f>
        <v>805905583</v>
      </c>
      <c r="M9" s="6">
        <f>VLOOKUP(I9,Sheet1!$A$1:$F$140,6,0)</f>
        <v>23472633448</v>
      </c>
      <c r="N9" s="6">
        <f t="shared" ref="N9:N17" si="4">M9</f>
        <v>23472633448</v>
      </c>
    </row>
    <row r="10" spans="1:16" x14ac:dyDescent="0.3">
      <c r="A10" s="29"/>
      <c r="B10" s="30"/>
      <c r="C10" s="31"/>
      <c r="D10" s="31"/>
      <c r="E10" s="6"/>
      <c r="F10" s="6"/>
      <c r="G10" s="6"/>
      <c r="H10" s="6"/>
      <c r="I10" s="6" t="s">
        <v>32</v>
      </c>
      <c r="J10" s="6">
        <v>23000000000</v>
      </c>
      <c r="K10" s="6">
        <v>23000000000</v>
      </c>
      <c r="L10" s="6">
        <f>VLOOKUP(I10,Sheet1!$A$1:$F$140,5,0)</f>
        <v>0</v>
      </c>
      <c r="M10" s="6">
        <f>VLOOKUP(I10,Sheet1!$A$1:$F$140,6,0)</f>
        <v>18000000000</v>
      </c>
      <c r="N10" s="6">
        <f t="shared" si="4"/>
        <v>18000000000</v>
      </c>
    </row>
    <row r="11" spans="1:16" x14ac:dyDescent="0.3">
      <c r="A11" s="29"/>
      <c r="B11" s="30"/>
      <c r="C11" s="31"/>
      <c r="D11" s="31"/>
      <c r="E11" s="6"/>
      <c r="F11" s="6"/>
      <c r="G11" s="6"/>
      <c r="H11" s="6"/>
      <c r="I11" s="6" t="s">
        <v>33</v>
      </c>
      <c r="J11" s="6">
        <v>900000000</v>
      </c>
      <c r="K11" s="6">
        <v>900000000</v>
      </c>
      <c r="L11" s="6">
        <f>VLOOKUP(I11,Sheet1!$A$1:$F$140,5,0)</f>
        <v>0</v>
      </c>
      <c r="M11" s="6">
        <f>VLOOKUP(I11,Sheet1!$A$1:$F$140,6,0)</f>
        <v>600000000</v>
      </c>
      <c r="N11" s="6">
        <f t="shared" si="4"/>
        <v>600000000</v>
      </c>
    </row>
    <row r="12" spans="1:16" x14ac:dyDescent="0.3">
      <c r="A12" s="29"/>
      <c r="B12" s="30"/>
      <c r="C12" s="31"/>
      <c r="D12" s="31"/>
      <c r="E12" s="6"/>
      <c r="F12" s="6"/>
      <c r="G12" s="6"/>
      <c r="H12" s="28" t="s">
        <v>16</v>
      </c>
      <c r="I12" s="28"/>
      <c r="J12" s="9">
        <f>SUM(J13:J14)</f>
        <v>10947000000</v>
      </c>
      <c r="K12" s="9">
        <f>SUM(K13:K14)</f>
        <v>10947000000</v>
      </c>
      <c r="L12" s="9">
        <f t="shared" ref="L12:M12" si="5">SUM(L13:L14)</f>
        <v>114807500</v>
      </c>
      <c r="M12" s="9">
        <f t="shared" si="5"/>
        <v>9128715210</v>
      </c>
      <c r="N12" s="9">
        <f>SUM(N13:N14)</f>
        <v>9128715210</v>
      </c>
    </row>
    <row r="13" spans="1:16" x14ac:dyDescent="0.3">
      <c r="A13" s="29"/>
      <c r="B13" s="30"/>
      <c r="C13" s="31"/>
      <c r="D13" s="31"/>
      <c r="E13" s="6"/>
      <c r="F13" s="6"/>
      <c r="G13" s="6"/>
      <c r="H13" s="6"/>
      <c r="I13" s="6" t="s">
        <v>62</v>
      </c>
      <c r="J13" s="6">
        <v>3470000000</v>
      </c>
      <c r="K13" s="6">
        <v>3470000000</v>
      </c>
      <c r="L13" s="6">
        <f>VLOOKUP(I13,Sheet1!$A$1:$F$140,5,0)</f>
        <v>114807500</v>
      </c>
      <c r="M13" s="6">
        <f>VLOOKUP(I13,Sheet1!$A$1:$F$140,6,0)</f>
        <v>1788715210</v>
      </c>
      <c r="N13" s="6">
        <f t="shared" si="4"/>
        <v>1788715210</v>
      </c>
    </row>
    <row r="14" spans="1:16" x14ac:dyDescent="0.3">
      <c r="A14" s="29"/>
      <c r="B14" s="30"/>
      <c r="C14" s="31"/>
      <c r="D14" s="31"/>
      <c r="E14" s="6"/>
      <c r="F14" s="6"/>
      <c r="G14" s="6"/>
      <c r="H14" s="6"/>
      <c r="I14" s="6" t="s">
        <v>63</v>
      </c>
      <c r="J14" s="6">
        <v>7477000000</v>
      </c>
      <c r="K14" s="6">
        <v>7477000000</v>
      </c>
      <c r="L14" s="6">
        <f>VLOOKUP(I14,Sheet1!$A$1:$F$140,5,0)</f>
        <v>0</v>
      </c>
      <c r="M14" s="6">
        <f>VLOOKUP(I14,Sheet1!$A$1:$F$140,6,0)</f>
        <v>7340000000</v>
      </c>
      <c r="N14" s="6">
        <f t="shared" si="4"/>
        <v>7340000000</v>
      </c>
    </row>
    <row r="15" spans="1:16" x14ac:dyDescent="0.3">
      <c r="A15" s="29"/>
      <c r="B15" s="30"/>
      <c r="C15" s="31"/>
      <c r="D15" s="31"/>
      <c r="E15" s="6"/>
      <c r="F15" s="6"/>
      <c r="G15" s="6"/>
      <c r="H15" s="28" t="s">
        <v>17</v>
      </c>
      <c r="I15" s="28"/>
      <c r="J15" s="9">
        <f>SUM(J16:J17)</f>
        <v>247945000000</v>
      </c>
      <c r="K15" s="9">
        <f>SUM(K16:K17)</f>
        <v>247945000000</v>
      </c>
      <c r="L15" s="9">
        <f t="shared" ref="L15:M15" si="6">SUM(L16:L17)</f>
        <v>4441374497</v>
      </c>
      <c r="M15" s="9">
        <f t="shared" si="6"/>
        <v>169973735200</v>
      </c>
      <c r="N15" s="9">
        <f>SUM(N16:N17)</f>
        <v>169973735200</v>
      </c>
    </row>
    <row r="16" spans="1:16" x14ac:dyDescent="0.3">
      <c r="A16" s="29"/>
      <c r="B16" s="30"/>
      <c r="C16" s="31"/>
      <c r="D16" s="31"/>
      <c r="E16" s="6"/>
      <c r="F16" s="6"/>
      <c r="G16" s="6"/>
      <c r="H16" s="6"/>
      <c r="I16" s="6" t="s">
        <v>66</v>
      </c>
      <c r="J16" s="6">
        <v>21671000000</v>
      </c>
      <c r="K16" s="6">
        <v>21671000000</v>
      </c>
      <c r="L16" s="6">
        <f>VLOOKUP(I16,Sheet1!$A$1:$F$140,5,0)</f>
        <v>980557377</v>
      </c>
      <c r="M16" s="6">
        <f>VLOOKUP(I16,Sheet1!$A$1:$F$140,6,0)</f>
        <v>12910523132</v>
      </c>
      <c r="N16" s="6">
        <f t="shared" si="4"/>
        <v>12910523132</v>
      </c>
    </row>
    <row r="17" spans="1:14" x14ac:dyDescent="0.3">
      <c r="A17" s="29"/>
      <c r="B17" s="30"/>
      <c r="C17" s="31"/>
      <c r="D17" s="31"/>
      <c r="E17" s="6"/>
      <c r="F17" s="6"/>
      <c r="G17" s="6"/>
      <c r="H17" s="6"/>
      <c r="I17" s="6" t="s">
        <v>69</v>
      </c>
      <c r="J17" s="6">
        <v>226274000000</v>
      </c>
      <c r="K17" s="6">
        <v>226274000000</v>
      </c>
      <c r="L17" s="6">
        <f>VLOOKUP(I17,Sheet1!$A$1:$F$140,5,0)</f>
        <v>3460817120</v>
      </c>
      <c r="M17" s="6">
        <f>VLOOKUP(I17,Sheet1!$A$1:$F$140,6,0)</f>
        <v>157063212068</v>
      </c>
      <c r="N17" s="6">
        <f t="shared" si="4"/>
        <v>157063212068</v>
      </c>
    </row>
    <row r="18" spans="1:14" x14ac:dyDescent="0.3">
      <c r="A18" s="29"/>
      <c r="B18" s="30"/>
      <c r="C18" s="31"/>
      <c r="D18" s="31"/>
      <c r="E18" s="6"/>
      <c r="F18" s="6"/>
      <c r="G18" s="28" t="s">
        <v>18</v>
      </c>
      <c r="H18" s="28"/>
      <c r="I18" s="28"/>
      <c r="J18" s="9">
        <f t="shared" ref="J18:M19" si="7">J19</f>
        <v>3000000000</v>
      </c>
      <c r="K18" s="9">
        <f t="shared" si="7"/>
        <v>3000000000</v>
      </c>
      <c r="L18" s="9">
        <f t="shared" si="7"/>
        <v>0</v>
      </c>
      <c r="M18" s="9">
        <f t="shared" si="7"/>
        <v>0</v>
      </c>
      <c r="N18" s="9">
        <f t="shared" ref="N18:N19" si="8">N19</f>
        <v>0</v>
      </c>
    </row>
    <row r="19" spans="1:14" x14ac:dyDescent="0.3">
      <c r="A19" s="29"/>
      <c r="B19" s="30"/>
      <c r="C19" s="31"/>
      <c r="D19" s="31"/>
      <c r="E19" s="6"/>
      <c r="F19" s="6"/>
      <c r="G19" s="6"/>
      <c r="H19" s="28" t="s">
        <v>82</v>
      </c>
      <c r="I19" s="28"/>
      <c r="J19" s="9">
        <f t="shared" si="7"/>
        <v>3000000000</v>
      </c>
      <c r="K19" s="9">
        <f t="shared" si="7"/>
        <v>3000000000</v>
      </c>
      <c r="L19" s="9">
        <f t="shared" si="7"/>
        <v>0</v>
      </c>
      <c r="M19" s="9">
        <f t="shared" si="7"/>
        <v>0</v>
      </c>
      <c r="N19" s="9">
        <f t="shared" si="8"/>
        <v>0</v>
      </c>
    </row>
    <row r="20" spans="1:14" x14ac:dyDescent="0.3">
      <c r="A20" s="29"/>
      <c r="B20" s="30"/>
      <c r="C20" s="31"/>
      <c r="D20" s="31"/>
      <c r="E20" s="6"/>
      <c r="F20" s="6"/>
      <c r="G20" s="6"/>
      <c r="H20" s="6"/>
      <c r="I20" s="6" t="s">
        <v>19</v>
      </c>
      <c r="J20" s="6">
        <v>3000000000</v>
      </c>
      <c r="K20" s="6">
        <v>3000000000</v>
      </c>
      <c r="L20" s="6">
        <f>VLOOKUP(H19,Sheet1!$A$1:$F$140,5,0)</f>
        <v>0</v>
      </c>
      <c r="M20" s="6">
        <f>VLOOKUP(H19,Sheet1!$A$1:$F$140,6,0)</f>
        <v>0</v>
      </c>
      <c r="N20" s="6">
        <f t="shared" ref="N20" si="9">M20</f>
        <v>0</v>
      </c>
    </row>
    <row r="21" spans="1:14" x14ac:dyDescent="0.3">
      <c r="A21" s="29"/>
      <c r="B21" s="30"/>
      <c r="C21" s="31"/>
      <c r="D21" s="31"/>
      <c r="E21" s="6"/>
      <c r="F21" s="28" t="s">
        <v>20</v>
      </c>
      <c r="G21" s="28"/>
      <c r="H21" s="28"/>
      <c r="I21" s="28"/>
      <c r="J21" s="9">
        <f>J22+J28+J31</f>
        <v>155509000000</v>
      </c>
      <c r="K21" s="9">
        <f t="shared" ref="K21:N21" si="10">K22+K28+K31</f>
        <v>151361000000</v>
      </c>
      <c r="L21" s="9">
        <f t="shared" si="10"/>
        <v>2334276733</v>
      </c>
      <c r="M21" s="9">
        <f t="shared" si="10"/>
        <v>11720346952</v>
      </c>
      <c r="N21" s="9">
        <f t="shared" si="10"/>
        <v>11720346952</v>
      </c>
    </row>
    <row r="22" spans="1:14" x14ac:dyDescent="0.3">
      <c r="A22" s="29"/>
      <c r="B22" s="30"/>
      <c r="C22" s="31"/>
      <c r="D22" s="31"/>
      <c r="E22" s="6"/>
      <c r="F22" s="6"/>
      <c r="G22" s="28" t="s">
        <v>21</v>
      </c>
      <c r="H22" s="28"/>
      <c r="I22" s="28"/>
      <c r="J22" s="9">
        <f>J23</f>
        <v>22374000000</v>
      </c>
      <c r="K22" s="9">
        <f>K23</f>
        <v>22374000000</v>
      </c>
      <c r="L22" s="9">
        <f t="shared" ref="L22:M22" si="11">L23</f>
        <v>2334276733</v>
      </c>
      <c r="M22" s="9">
        <f t="shared" si="11"/>
        <v>11605224819</v>
      </c>
      <c r="N22" s="9">
        <f>N23</f>
        <v>11605224819</v>
      </c>
    </row>
    <row r="23" spans="1:14" x14ac:dyDescent="0.3">
      <c r="A23" s="29"/>
      <c r="B23" s="30"/>
      <c r="C23" s="31"/>
      <c r="D23" s="31"/>
      <c r="E23" s="6"/>
      <c r="F23" s="6"/>
      <c r="G23" s="6"/>
      <c r="H23" s="28" t="s">
        <v>22</v>
      </c>
      <c r="I23" s="28"/>
      <c r="J23" s="9">
        <f>SUM(J24:J27)</f>
        <v>22374000000</v>
      </c>
      <c r="K23" s="9">
        <f>SUM(K24:K27)</f>
        <v>22374000000</v>
      </c>
      <c r="L23" s="9">
        <f t="shared" ref="L23:M23" si="12">SUM(L24:L27)</f>
        <v>2334276733</v>
      </c>
      <c r="M23" s="9">
        <f t="shared" si="12"/>
        <v>11605224819</v>
      </c>
      <c r="N23" s="9">
        <f>SUM(N24:N27)</f>
        <v>11605224819</v>
      </c>
    </row>
    <row r="24" spans="1:14" x14ac:dyDescent="0.3">
      <c r="A24" s="29"/>
      <c r="B24" s="30"/>
      <c r="C24" s="31"/>
      <c r="D24" s="31"/>
      <c r="E24" s="6"/>
      <c r="F24" s="6"/>
      <c r="G24" s="6"/>
      <c r="H24" s="6"/>
      <c r="I24" s="6" t="s">
        <v>23</v>
      </c>
      <c r="J24" s="6">
        <v>12332000000</v>
      </c>
      <c r="K24" s="6">
        <v>12332000000</v>
      </c>
      <c r="L24" s="6">
        <f>VLOOKUP("    인건비",Sheet1!$A$1:$F$140,5,0)</f>
        <v>1695833861</v>
      </c>
      <c r="M24" s="6">
        <f>VLOOKUP("    인건비",Sheet1!$A$1:$F$140,6,0)</f>
        <v>7093218912</v>
      </c>
      <c r="N24" s="6">
        <f t="shared" ref="N24:N27" si="13">M24</f>
        <v>7093218912</v>
      </c>
    </row>
    <row r="25" spans="1:14" x14ac:dyDescent="0.3">
      <c r="A25" s="29"/>
      <c r="B25" s="30"/>
      <c r="C25" s="31"/>
      <c r="D25" s="31"/>
      <c r="E25" s="6"/>
      <c r="F25" s="6"/>
      <c r="G25" s="6"/>
      <c r="H25" s="6"/>
      <c r="I25" s="6" t="s">
        <v>24</v>
      </c>
      <c r="J25" s="6">
        <v>8065000000</v>
      </c>
      <c r="K25" s="6">
        <v>8065000000</v>
      </c>
      <c r="L25" s="6">
        <f>VLOOKUP("    기관운영비",Sheet1!$A$1:$F$140,5,0)</f>
        <v>535193844</v>
      </c>
      <c r="M25" s="6">
        <f>VLOOKUP("    기관운영비",Sheet1!$A$1:$F$140,6,0)</f>
        <v>3769281998</v>
      </c>
      <c r="N25" s="6">
        <f t="shared" si="13"/>
        <v>3769281998</v>
      </c>
    </row>
    <row r="26" spans="1:14" x14ac:dyDescent="0.3">
      <c r="A26" s="29"/>
      <c r="B26" s="30"/>
      <c r="C26" s="31"/>
      <c r="D26" s="31"/>
      <c r="E26" s="6"/>
      <c r="F26" s="6"/>
      <c r="G26" s="6"/>
      <c r="H26" s="6"/>
      <c r="I26" s="6" t="s">
        <v>79</v>
      </c>
      <c r="J26" s="6">
        <v>553000000</v>
      </c>
      <c r="K26" s="6">
        <v>553000000</v>
      </c>
      <c r="L26" s="6">
        <f>VLOOKUP(I26,Sheet1!$A$1:$F$140,5,0)</f>
        <v>15107560</v>
      </c>
      <c r="M26" s="6">
        <f>VLOOKUP(I26,Sheet1!$A$1:$F$140,6,0)</f>
        <v>222979241</v>
      </c>
      <c r="N26" s="6">
        <f t="shared" si="13"/>
        <v>222979241</v>
      </c>
    </row>
    <row r="27" spans="1:14" x14ac:dyDescent="0.3">
      <c r="A27" s="29"/>
      <c r="B27" s="30"/>
      <c r="C27" s="31"/>
      <c r="D27" s="31"/>
      <c r="E27" s="6"/>
      <c r="F27" s="6"/>
      <c r="G27" s="6"/>
      <c r="H27" s="6"/>
      <c r="I27" s="6" t="s">
        <v>80</v>
      </c>
      <c r="J27" s="6">
        <v>1424000000</v>
      </c>
      <c r="K27" s="6">
        <v>1424000000</v>
      </c>
      <c r="L27" s="6">
        <f>VLOOKUP(I27,Sheet1!$A$1:$F$140,5,0)</f>
        <v>88141468</v>
      </c>
      <c r="M27" s="6">
        <f>VLOOKUP(I27,Sheet1!$A$1:$F$140,6,0)</f>
        <v>519744668</v>
      </c>
      <c r="N27" s="6">
        <f t="shared" si="13"/>
        <v>519744668</v>
      </c>
    </row>
    <row r="28" spans="1:14" x14ac:dyDescent="0.3">
      <c r="A28" s="29"/>
      <c r="B28" s="30"/>
      <c r="C28" s="31"/>
      <c r="D28" s="31"/>
      <c r="E28" s="6"/>
      <c r="F28" s="6"/>
      <c r="G28" s="28" t="s">
        <v>25</v>
      </c>
      <c r="H28" s="28"/>
      <c r="I28" s="28"/>
      <c r="J28" s="9">
        <f t="shared" ref="J28:M32" si="14">J29</f>
        <v>133019000000</v>
      </c>
      <c r="K28" s="9">
        <f t="shared" si="14"/>
        <v>128871000000</v>
      </c>
      <c r="L28" s="9">
        <f t="shared" si="14"/>
        <v>0</v>
      </c>
      <c r="M28" s="9">
        <f t="shared" si="14"/>
        <v>0</v>
      </c>
      <c r="N28" s="9">
        <f t="shared" ref="N28:N32" si="15">N29</f>
        <v>0</v>
      </c>
    </row>
    <row r="29" spans="1:14" x14ac:dyDescent="0.3">
      <c r="A29" s="29"/>
      <c r="B29" s="30"/>
      <c r="C29" s="31"/>
      <c r="D29" s="31"/>
      <c r="E29" s="6"/>
      <c r="F29" s="6"/>
      <c r="G29" s="6"/>
      <c r="H29" s="28" t="s">
        <v>92</v>
      </c>
      <c r="I29" s="28"/>
      <c r="J29" s="9">
        <f t="shared" si="14"/>
        <v>133019000000</v>
      </c>
      <c r="K29" s="9">
        <f t="shared" si="14"/>
        <v>128871000000</v>
      </c>
      <c r="L29" s="9">
        <f t="shared" si="14"/>
        <v>0</v>
      </c>
      <c r="M29" s="9">
        <f t="shared" si="14"/>
        <v>0</v>
      </c>
      <c r="N29" s="9">
        <f t="shared" si="15"/>
        <v>0</v>
      </c>
    </row>
    <row r="30" spans="1:14" x14ac:dyDescent="0.3">
      <c r="A30" s="29"/>
      <c r="B30" s="30"/>
      <c r="C30" s="31"/>
      <c r="D30" s="31"/>
      <c r="E30" s="6"/>
      <c r="F30" s="6"/>
      <c r="G30" s="6"/>
      <c r="H30" s="6"/>
      <c r="I30" s="6" t="s">
        <v>29</v>
      </c>
      <c r="J30" s="6">
        <v>133019000000</v>
      </c>
      <c r="K30" s="6">
        <v>128871000000</v>
      </c>
      <c r="L30" s="6">
        <f>VLOOKUP(G28,Sheet1!$A$1:$F$140,5,0)</f>
        <v>0</v>
      </c>
      <c r="M30" s="6">
        <f>VLOOKUP(G28,Sheet1!$A$1:$F$140,6,0)</f>
        <v>0</v>
      </c>
      <c r="N30" s="6">
        <f t="shared" ref="N30" si="16">M30</f>
        <v>0</v>
      </c>
    </row>
    <row r="31" spans="1:14" x14ac:dyDescent="0.3">
      <c r="A31" s="29"/>
      <c r="B31" s="30"/>
      <c r="C31" s="31"/>
      <c r="D31" s="31"/>
      <c r="E31" s="6"/>
      <c r="F31" s="6"/>
      <c r="G31" s="28" t="s">
        <v>93</v>
      </c>
      <c r="H31" s="28"/>
      <c r="I31" s="28"/>
      <c r="J31" s="9">
        <f t="shared" si="14"/>
        <v>116000000</v>
      </c>
      <c r="K31" s="9">
        <f t="shared" si="14"/>
        <v>116000000</v>
      </c>
      <c r="L31" s="9">
        <f t="shared" si="14"/>
        <v>0</v>
      </c>
      <c r="M31" s="9">
        <f t="shared" si="14"/>
        <v>115122133</v>
      </c>
      <c r="N31" s="9">
        <f t="shared" si="15"/>
        <v>115122133</v>
      </c>
    </row>
    <row r="32" spans="1:14" x14ac:dyDescent="0.3">
      <c r="A32" s="29"/>
      <c r="B32" s="30"/>
      <c r="C32" s="31"/>
      <c r="D32" s="31"/>
      <c r="E32" s="6"/>
      <c r="F32" s="6"/>
      <c r="G32" s="6"/>
      <c r="H32" s="28" t="s">
        <v>94</v>
      </c>
      <c r="I32" s="28"/>
      <c r="J32" s="9">
        <f t="shared" si="14"/>
        <v>116000000</v>
      </c>
      <c r="K32" s="9">
        <f t="shared" si="14"/>
        <v>116000000</v>
      </c>
      <c r="L32" s="9">
        <f t="shared" si="14"/>
        <v>0</v>
      </c>
      <c r="M32" s="9">
        <f t="shared" si="14"/>
        <v>115122133</v>
      </c>
      <c r="N32" s="9">
        <f t="shared" si="15"/>
        <v>115122133</v>
      </c>
    </row>
    <row r="33" spans="1:14" x14ac:dyDescent="0.3">
      <c r="A33" s="29"/>
      <c r="B33" s="30"/>
      <c r="C33" s="31"/>
      <c r="D33" s="31"/>
      <c r="E33" s="6"/>
      <c r="F33" s="6"/>
      <c r="G33" s="6"/>
      <c r="H33" s="6"/>
      <c r="I33" s="6" t="s">
        <v>95</v>
      </c>
      <c r="J33" s="6">
        <v>116000000</v>
      </c>
      <c r="K33" s="6">
        <v>116000000</v>
      </c>
      <c r="L33" s="6">
        <f>VLOOKUP(G31,Sheet1!$A$1:$F$140,5,0)</f>
        <v>0</v>
      </c>
      <c r="M33" s="6">
        <f>VLOOKUP(G31,Sheet1!$A$1:$F$140,6,0)</f>
        <v>115122133</v>
      </c>
      <c r="N33" s="6">
        <f t="shared" ref="N33" si="17">M33</f>
        <v>115122133</v>
      </c>
    </row>
  </sheetData>
  <mergeCells count="20">
    <mergeCell ref="G22:I22"/>
    <mergeCell ref="H23:I23"/>
    <mergeCell ref="G31:I31"/>
    <mergeCell ref="H32:I32"/>
    <mergeCell ref="A4:A33"/>
    <mergeCell ref="B4:B33"/>
    <mergeCell ref="C4:C33"/>
    <mergeCell ref="D4:D33"/>
    <mergeCell ref="H12:I12"/>
    <mergeCell ref="G28:I28"/>
    <mergeCell ref="H29:I29"/>
    <mergeCell ref="H15:I15"/>
    <mergeCell ref="G18:I18"/>
    <mergeCell ref="H19:I19"/>
    <mergeCell ref="F21:I21"/>
    <mergeCell ref="E3:I3"/>
    <mergeCell ref="E4:I4"/>
    <mergeCell ref="F5:I5"/>
    <mergeCell ref="G6:I6"/>
    <mergeCell ref="H7:I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workbookViewId="0">
      <selection activeCell="F140" sqref="F140"/>
    </sheetView>
  </sheetViews>
  <sheetFormatPr defaultRowHeight="16.5" x14ac:dyDescent="0.3"/>
  <cols>
    <col min="1" max="1" width="29.625" customWidth="1"/>
    <col min="2" max="3" width="12.75" bestFit="1" customWidth="1"/>
    <col min="4" max="5" width="12.625" style="26" customWidth="1"/>
    <col min="6" max="6" width="12.75" bestFit="1" customWidth="1"/>
    <col min="233" max="233" width="29.625" customWidth="1"/>
    <col min="234" max="235" width="12.75" bestFit="1" customWidth="1"/>
    <col min="236" max="247" width="12.625" customWidth="1"/>
    <col min="248" max="248" width="15.5" customWidth="1"/>
    <col min="249" max="249" width="12.625" customWidth="1"/>
    <col min="250" max="250" width="11.875" bestFit="1" customWidth="1"/>
    <col min="251" max="251" width="13.125" bestFit="1" customWidth="1"/>
    <col min="252" max="253" width="12.75" bestFit="1" customWidth="1"/>
    <col min="254" max="254" width="12.75" customWidth="1"/>
    <col min="255" max="255" width="12.75" bestFit="1" customWidth="1"/>
    <col min="256" max="256" width="13.125" bestFit="1" customWidth="1"/>
    <col min="257" max="257" width="12.75" bestFit="1" customWidth="1"/>
    <col min="258" max="258" width="12.75" customWidth="1"/>
    <col min="259" max="260" width="12.75" bestFit="1" customWidth="1"/>
    <col min="489" max="489" width="29.625" customWidth="1"/>
    <col min="490" max="491" width="12.75" bestFit="1" customWidth="1"/>
    <col min="492" max="503" width="12.625" customWidth="1"/>
    <col min="504" max="504" width="15.5" customWidth="1"/>
    <col min="505" max="505" width="12.625" customWidth="1"/>
    <col min="506" max="506" width="11.875" bestFit="1" customWidth="1"/>
    <col min="507" max="507" width="13.125" bestFit="1" customWidth="1"/>
    <col min="508" max="509" width="12.75" bestFit="1" customWidth="1"/>
    <col min="510" max="510" width="12.75" customWidth="1"/>
    <col min="511" max="511" width="12.75" bestFit="1" customWidth="1"/>
    <col min="512" max="512" width="13.125" bestFit="1" customWidth="1"/>
    <col min="513" max="513" width="12.75" bestFit="1" customWidth="1"/>
    <col min="514" max="514" width="12.75" customWidth="1"/>
    <col min="515" max="516" width="12.75" bestFit="1" customWidth="1"/>
    <col min="745" max="745" width="29.625" customWidth="1"/>
    <col min="746" max="747" width="12.75" bestFit="1" customWidth="1"/>
    <col min="748" max="759" width="12.625" customWidth="1"/>
    <col min="760" max="760" width="15.5" customWidth="1"/>
    <col min="761" max="761" width="12.625" customWidth="1"/>
    <col min="762" max="762" width="11.875" bestFit="1" customWidth="1"/>
    <col min="763" max="763" width="13.125" bestFit="1" customWidth="1"/>
    <col min="764" max="765" width="12.75" bestFit="1" customWidth="1"/>
    <col min="766" max="766" width="12.75" customWidth="1"/>
    <col min="767" max="767" width="12.75" bestFit="1" customWidth="1"/>
    <col min="768" max="768" width="13.125" bestFit="1" customWidth="1"/>
    <col min="769" max="769" width="12.75" bestFit="1" customWidth="1"/>
    <col min="770" max="770" width="12.75" customWidth="1"/>
    <col min="771" max="772" width="12.75" bestFit="1" customWidth="1"/>
    <col min="1001" max="1001" width="29.625" customWidth="1"/>
    <col min="1002" max="1003" width="12.75" bestFit="1" customWidth="1"/>
    <col min="1004" max="1015" width="12.625" customWidth="1"/>
    <col min="1016" max="1016" width="15.5" customWidth="1"/>
    <col min="1017" max="1017" width="12.625" customWidth="1"/>
    <col min="1018" max="1018" width="11.875" bestFit="1" customWidth="1"/>
    <col min="1019" max="1019" width="13.125" bestFit="1" customWidth="1"/>
    <col min="1020" max="1021" width="12.75" bestFit="1" customWidth="1"/>
    <col min="1022" max="1022" width="12.75" customWidth="1"/>
    <col min="1023" max="1023" width="12.75" bestFit="1" customWidth="1"/>
    <col min="1024" max="1024" width="13.125" bestFit="1" customWidth="1"/>
    <col min="1025" max="1025" width="12.75" bestFit="1" customWidth="1"/>
    <col min="1026" max="1026" width="12.75" customWidth="1"/>
    <col min="1027" max="1028" width="12.75" bestFit="1" customWidth="1"/>
    <col min="1257" max="1257" width="29.625" customWidth="1"/>
    <col min="1258" max="1259" width="12.75" bestFit="1" customWidth="1"/>
    <col min="1260" max="1271" width="12.625" customWidth="1"/>
    <col min="1272" max="1272" width="15.5" customWidth="1"/>
    <col min="1273" max="1273" width="12.625" customWidth="1"/>
    <col min="1274" max="1274" width="11.875" bestFit="1" customWidth="1"/>
    <col min="1275" max="1275" width="13.125" bestFit="1" customWidth="1"/>
    <col min="1276" max="1277" width="12.75" bestFit="1" customWidth="1"/>
    <col min="1278" max="1278" width="12.75" customWidth="1"/>
    <col min="1279" max="1279" width="12.75" bestFit="1" customWidth="1"/>
    <col min="1280" max="1280" width="13.125" bestFit="1" customWidth="1"/>
    <col min="1281" max="1281" width="12.75" bestFit="1" customWidth="1"/>
    <col min="1282" max="1282" width="12.75" customWidth="1"/>
    <col min="1283" max="1284" width="12.75" bestFit="1" customWidth="1"/>
    <col min="1513" max="1513" width="29.625" customWidth="1"/>
    <col min="1514" max="1515" width="12.75" bestFit="1" customWidth="1"/>
    <col min="1516" max="1527" width="12.625" customWidth="1"/>
    <col min="1528" max="1528" width="15.5" customWidth="1"/>
    <col min="1529" max="1529" width="12.625" customWidth="1"/>
    <col min="1530" max="1530" width="11.875" bestFit="1" customWidth="1"/>
    <col min="1531" max="1531" width="13.125" bestFit="1" customWidth="1"/>
    <col min="1532" max="1533" width="12.75" bestFit="1" customWidth="1"/>
    <col min="1534" max="1534" width="12.75" customWidth="1"/>
    <col min="1535" max="1535" width="12.75" bestFit="1" customWidth="1"/>
    <col min="1536" max="1536" width="13.125" bestFit="1" customWidth="1"/>
    <col min="1537" max="1537" width="12.75" bestFit="1" customWidth="1"/>
    <col min="1538" max="1538" width="12.75" customWidth="1"/>
    <col min="1539" max="1540" width="12.75" bestFit="1" customWidth="1"/>
    <col min="1769" max="1769" width="29.625" customWidth="1"/>
    <col min="1770" max="1771" width="12.75" bestFit="1" customWidth="1"/>
    <col min="1772" max="1783" width="12.625" customWidth="1"/>
    <col min="1784" max="1784" width="15.5" customWidth="1"/>
    <col min="1785" max="1785" width="12.625" customWidth="1"/>
    <col min="1786" max="1786" width="11.875" bestFit="1" customWidth="1"/>
    <col min="1787" max="1787" width="13.125" bestFit="1" customWidth="1"/>
    <col min="1788" max="1789" width="12.75" bestFit="1" customWidth="1"/>
    <col min="1790" max="1790" width="12.75" customWidth="1"/>
    <col min="1791" max="1791" width="12.75" bestFit="1" customWidth="1"/>
    <col min="1792" max="1792" width="13.125" bestFit="1" customWidth="1"/>
    <col min="1793" max="1793" width="12.75" bestFit="1" customWidth="1"/>
    <col min="1794" max="1794" width="12.75" customWidth="1"/>
    <col min="1795" max="1796" width="12.75" bestFit="1" customWidth="1"/>
    <col min="2025" max="2025" width="29.625" customWidth="1"/>
    <col min="2026" max="2027" width="12.75" bestFit="1" customWidth="1"/>
    <col min="2028" max="2039" width="12.625" customWidth="1"/>
    <col min="2040" max="2040" width="15.5" customWidth="1"/>
    <col min="2041" max="2041" width="12.625" customWidth="1"/>
    <col min="2042" max="2042" width="11.875" bestFit="1" customWidth="1"/>
    <col min="2043" max="2043" width="13.125" bestFit="1" customWidth="1"/>
    <col min="2044" max="2045" width="12.75" bestFit="1" customWidth="1"/>
    <col min="2046" max="2046" width="12.75" customWidth="1"/>
    <col min="2047" max="2047" width="12.75" bestFit="1" customWidth="1"/>
    <col min="2048" max="2048" width="13.125" bestFit="1" customWidth="1"/>
    <col min="2049" max="2049" width="12.75" bestFit="1" customWidth="1"/>
    <col min="2050" max="2050" width="12.75" customWidth="1"/>
    <col min="2051" max="2052" width="12.75" bestFit="1" customWidth="1"/>
    <col min="2281" max="2281" width="29.625" customWidth="1"/>
    <col min="2282" max="2283" width="12.75" bestFit="1" customWidth="1"/>
    <col min="2284" max="2295" width="12.625" customWidth="1"/>
    <col min="2296" max="2296" width="15.5" customWidth="1"/>
    <col min="2297" max="2297" width="12.625" customWidth="1"/>
    <col min="2298" max="2298" width="11.875" bestFit="1" customWidth="1"/>
    <col min="2299" max="2299" width="13.125" bestFit="1" customWidth="1"/>
    <col min="2300" max="2301" width="12.75" bestFit="1" customWidth="1"/>
    <col min="2302" max="2302" width="12.75" customWidth="1"/>
    <col min="2303" max="2303" width="12.75" bestFit="1" customWidth="1"/>
    <col min="2304" max="2304" width="13.125" bestFit="1" customWidth="1"/>
    <col min="2305" max="2305" width="12.75" bestFit="1" customWidth="1"/>
    <col min="2306" max="2306" width="12.75" customWidth="1"/>
    <col min="2307" max="2308" width="12.75" bestFit="1" customWidth="1"/>
    <col min="2537" max="2537" width="29.625" customWidth="1"/>
    <col min="2538" max="2539" width="12.75" bestFit="1" customWidth="1"/>
    <col min="2540" max="2551" width="12.625" customWidth="1"/>
    <col min="2552" max="2552" width="15.5" customWidth="1"/>
    <col min="2553" max="2553" width="12.625" customWidth="1"/>
    <col min="2554" max="2554" width="11.875" bestFit="1" customWidth="1"/>
    <col min="2555" max="2555" width="13.125" bestFit="1" customWidth="1"/>
    <col min="2556" max="2557" width="12.75" bestFit="1" customWidth="1"/>
    <col min="2558" max="2558" width="12.75" customWidth="1"/>
    <col min="2559" max="2559" width="12.75" bestFit="1" customWidth="1"/>
    <col min="2560" max="2560" width="13.125" bestFit="1" customWidth="1"/>
    <col min="2561" max="2561" width="12.75" bestFit="1" customWidth="1"/>
    <col min="2562" max="2562" width="12.75" customWidth="1"/>
    <col min="2563" max="2564" width="12.75" bestFit="1" customWidth="1"/>
    <col min="2793" max="2793" width="29.625" customWidth="1"/>
    <col min="2794" max="2795" width="12.75" bestFit="1" customWidth="1"/>
    <col min="2796" max="2807" width="12.625" customWidth="1"/>
    <col min="2808" max="2808" width="15.5" customWidth="1"/>
    <col min="2809" max="2809" width="12.625" customWidth="1"/>
    <col min="2810" max="2810" width="11.875" bestFit="1" customWidth="1"/>
    <col min="2811" max="2811" width="13.125" bestFit="1" customWidth="1"/>
    <col min="2812" max="2813" width="12.75" bestFit="1" customWidth="1"/>
    <col min="2814" max="2814" width="12.75" customWidth="1"/>
    <col min="2815" max="2815" width="12.75" bestFit="1" customWidth="1"/>
    <col min="2816" max="2816" width="13.125" bestFit="1" customWidth="1"/>
    <col min="2817" max="2817" width="12.75" bestFit="1" customWidth="1"/>
    <col min="2818" max="2818" width="12.75" customWidth="1"/>
    <col min="2819" max="2820" width="12.75" bestFit="1" customWidth="1"/>
    <col min="3049" max="3049" width="29.625" customWidth="1"/>
    <col min="3050" max="3051" width="12.75" bestFit="1" customWidth="1"/>
    <col min="3052" max="3063" width="12.625" customWidth="1"/>
    <col min="3064" max="3064" width="15.5" customWidth="1"/>
    <col min="3065" max="3065" width="12.625" customWidth="1"/>
    <col min="3066" max="3066" width="11.875" bestFit="1" customWidth="1"/>
    <col min="3067" max="3067" width="13.125" bestFit="1" customWidth="1"/>
    <col min="3068" max="3069" width="12.75" bestFit="1" customWidth="1"/>
    <col min="3070" max="3070" width="12.75" customWidth="1"/>
    <col min="3071" max="3071" width="12.75" bestFit="1" customWidth="1"/>
    <col min="3072" max="3072" width="13.125" bestFit="1" customWidth="1"/>
    <col min="3073" max="3073" width="12.75" bestFit="1" customWidth="1"/>
    <col min="3074" max="3074" width="12.75" customWidth="1"/>
    <col min="3075" max="3076" width="12.75" bestFit="1" customWidth="1"/>
    <col min="3305" max="3305" width="29.625" customWidth="1"/>
    <col min="3306" max="3307" width="12.75" bestFit="1" customWidth="1"/>
    <col min="3308" max="3319" width="12.625" customWidth="1"/>
    <col min="3320" max="3320" width="15.5" customWidth="1"/>
    <col min="3321" max="3321" width="12.625" customWidth="1"/>
    <col min="3322" max="3322" width="11.875" bestFit="1" customWidth="1"/>
    <col min="3323" max="3323" width="13.125" bestFit="1" customWidth="1"/>
    <col min="3324" max="3325" width="12.75" bestFit="1" customWidth="1"/>
    <col min="3326" max="3326" width="12.75" customWidth="1"/>
    <col min="3327" max="3327" width="12.75" bestFit="1" customWidth="1"/>
    <col min="3328" max="3328" width="13.125" bestFit="1" customWidth="1"/>
    <col min="3329" max="3329" width="12.75" bestFit="1" customWidth="1"/>
    <col min="3330" max="3330" width="12.75" customWidth="1"/>
    <col min="3331" max="3332" width="12.75" bestFit="1" customWidth="1"/>
    <col min="3561" max="3561" width="29.625" customWidth="1"/>
    <col min="3562" max="3563" width="12.75" bestFit="1" customWidth="1"/>
    <col min="3564" max="3575" width="12.625" customWidth="1"/>
    <col min="3576" max="3576" width="15.5" customWidth="1"/>
    <col min="3577" max="3577" width="12.625" customWidth="1"/>
    <col min="3578" max="3578" width="11.875" bestFit="1" customWidth="1"/>
    <col min="3579" max="3579" width="13.125" bestFit="1" customWidth="1"/>
    <col min="3580" max="3581" width="12.75" bestFit="1" customWidth="1"/>
    <col min="3582" max="3582" width="12.75" customWidth="1"/>
    <col min="3583" max="3583" width="12.75" bestFit="1" customWidth="1"/>
    <col min="3584" max="3584" width="13.125" bestFit="1" customWidth="1"/>
    <col min="3585" max="3585" width="12.75" bestFit="1" customWidth="1"/>
    <col min="3586" max="3586" width="12.75" customWidth="1"/>
    <col min="3587" max="3588" width="12.75" bestFit="1" customWidth="1"/>
    <col min="3817" max="3817" width="29.625" customWidth="1"/>
    <col min="3818" max="3819" width="12.75" bestFit="1" customWidth="1"/>
    <col min="3820" max="3831" width="12.625" customWidth="1"/>
    <col min="3832" max="3832" width="15.5" customWidth="1"/>
    <col min="3833" max="3833" width="12.625" customWidth="1"/>
    <col min="3834" max="3834" width="11.875" bestFit="1" customWidth="1"/>
    <col min="3835" max="3835" width="13.125" bestFit="1" customWidth="1"/>
    <col min="3836" max="3837" width="12.75" bestFit="1" customWidth="1"/>
    <col min="3838" max="3838" width="12.75" customWidth="1"/>
    <col min="3839" max="3839" width="12.75" bestFit="1" customWidth="1"/>
    <col min="3840" max="3840" width="13.125" bestFit="1" customWidth="1"/>
    <col min="3841" max="3841" width="12.75" bestFit="1" customWidth="1"/>
    <col min="3842" max="3842" width="12.75" customWidth="1"/>
    <col min="3843" max="3844" width="12.75" bestFit="1" customWidth="1"/>
    <col min="4073" max="4073" width="29.625" customWidth="1"/>
    <col min="4074" max="4075" width="12.75" bestFit="1" customWidth="1"/>
    <col min="4076" max="4087" width="12.625" customWidth="1"/>
    <col min="4088" max="4088" width="15.5" customWidth="1"/>
    <col min="4089" max="4089" width="12.625" customWidth="1"/>
    <col min="4090" max="4090" width="11.875" bestFit="1" customWidth="1"/>
    <col min="4091" max="4091" width="13.125" bestFit="1" customWidth="1"/>
    <col min="4092" max="4093" width="12.75" bestFit="1" customWidth="1"/>
    <col min="4094" max="4094" width="12.75" customWidth="1"/>
    <col min="4095" max="4095" width="12.75" bestFit="1" customWidth="1"/>
    <col min="4096" max="4096" width="13.125" bestFit="1" customWidth="1"/>
    <col min="4097" max="4097" width="12.75" bestFit="1" customWidth="1"/>
    <col min="4098" max="4098" width="12.75" customWidth="1"/>
    <col min="4099" max="4100" width="12.75" bestFit="1" customWidth="1"/>
    <col min="4329" max="4329" width="29.625" customWidth="1"/>
    <col min="4330" max="4331" width="12.75" bestFit="1" customWidth="1"/>
    <col min="4332" max="4343" width="12.625" customWidth="1"/>
    <col min="4344" max="4344" width="15.5" customWidth="1"/>
    <col min="4345" max="4345" width="12.625" customWidth="1"/>
    <col min="4346" max="4346" width="11.875" bestFit="1" customWidth="1"/>
    <col min="4347" max="4347" width="13.125" bestFit="1" customWidth="1"/>
    <col min="4348" max="4349" width="12.75" bestFit="1" customWidth="1"/>
    <col min="4350" max="4350" width="12.75" customWidth="1"/>
    <col min="4351" max="4351" width="12.75" bestFit="1" customWidth="1"/>
    <col min="4352" max="4352" width="13.125" bestFit="1" customWidth="1"/>
    <col min="4353" max="4353" width="12.75" bestFit="1" customWidth="1"/>
    <col min="4354" max="4354" width="12.75" customWidth="1"/>
    <col min="4355" max="4356" width="12.75" bestFit="1" customWidth="1"/>
    <col min="4585" max="4585" width="29.625" customWidth="1"/>
    <col min="4586" max="4587" width="12.75" bestFit="1" customWidth="1"/>
    <col min="4588" max="4599" width="12.625" customWidth="1"/>
    <col min="4600" max="4600" width="15.5" customWidth="1"/>
    <col min="4601" max="4601" width="12.625" customWidth="1"/>
    <col min="4602" max="4602" width="11.875" bestFit="1" customWidth="1"/>
    <col min="4603" max="4603" width="13.125" bestFit="1" customWidth="1"/>
    <col min="4604" max="4605" width="12.75" bestFit="1" customWidth="1"/>
    <col min="4606" max="4606" width="12.75" customWidth="1"/>
    <col min="4607" max="4607" width="12.75" bestFit="1" customWidth="1"/>
    <col min="4608" max="4608" width="13.125" bestFit="1" customWidth="1"/>
    <col min="4609" max="4609" width="12.75" bestFit="1" customWidth="1"/>
    <col min="4610" max="4610" width="12.75" customWidth="1"/>
    <col min="4611" max="4612" width="12.75" bestFit="1" customWidth="1"/>
    <col min="4841" max="4841" width="29.625" customWidth="1"/>
    <col min="4842" max="4843" width="12.75" bestFit="1" customWidth="1"/>
    <col min="4844" max="4855" width="12.625" customWidth="1"/>
    <col min="4856" max="4856" width="15.5" customWidth="1"/>
    <col min="4857" max="4857" width="12.625" customWidth="1"/>
    <col min="4858" max="4858" width="11.875" bestFit="1" customWidth="1"/>
    <col min="4859" max="4859" width="13.125" bestFit="1" customWidth="1"/>
    <col min="4860" max="4861" width="12.75" bestFit="1" customWidth="1"/>
    <col min="4862" max="4862" width="12.75" customWidth="1"/>
    <col min="4863" max="4863" width="12.75" bestFit="1" customWidth="1"/>
    <col min="4864" max="4864" width="13.125" bestFit="1" customWidth="1"/>
    <col min="4865" max="4865" width="12.75" bestFit="1" customWidth="1"/>
    <col min="4866" max="4866" width="12.75" customWidth="1"/>
    <col min="4867" max="4868" width="12.75" bestFit="1" customWidth="1"/>
    <col min="5097" max="5097" width="29.625" customWidth="1"/>
    <col min="5098" max="5099" width="12.75" bestFit="1" customWidth="1"/>
    <col min="5100" max="5111" width="12.625" customWidth="1"/>
    <col min="5112" max="5112" width="15.5" customWidth="1"/>
    <col min="5113" max="5113" width="12.625" customWidth="1"/>
    <col min="5114" max="5114" width="11.875" bestFit="1" customWidth="1"/>
    <col min="5115" max="5115" width="13.125" bestFit="1" customWidth="1"/>
    <col min="5116" max="5117" width="12.75" bestFit="1" customWidth="1"/>
    <col min="5118" max="5118" width="12.75" customWidth="1"/>
    <col min="5119" max="5119" width="12.75" bestFit="1" customWidth="1"/>
    <col min="5120" max="5120" width="13.125" bestFit="1" customWidth="1"/>
    <col min="5121" max="5121" width="12.75" bestFit="1" customWidth="1"/>
    <col min="5122" max="5122" width="12.75" customWidth="1"/>
    <col min="5123" max="5124" width="12.75" bestFit="1" customWidth="1"/>
    <col min="5353" max="5353" width="29.625" customWidth="1"/>
    <col min="5354" max="5355" width="12.75" bestFit="1" customWidth="1"/>
    <col min="5356" max="5367" width="12.625" customWidth="1"/>
    <col min="5368" max="5368" width="15.5" customWidth="1"/>
    <col min="5369" max="5369" width="12.625" customWidth="1"/>
    <col min="5370" max="5370" width="11.875" bestFit="1" customWidth="1"/>
    <col min="5371" max="5371" width="13.125" bestFit="1" customWidth="1"/>
    <col min="5372" max="5373" width="12.75" bestFit="1" customWidth="1"/>
    <col min="5374" max="5374" width="12.75" customWidth="1"/>
    <col min="5375" max="5375" width="12.75" bestFit="1" customWidth="1"/>
    <col min="5376" max="5376" width="13.125" bestFit="1" customWidth="1"/>
    <col min="5377" max="5377" width="12.75" bestFit="1" customWidth="1"/>
    <col min="5378" max="5378" width="12.75" customWidth="1"/>
    <col min="5379" max="5380" width="12.75" bestFit="1" customWidth="1"/>
    <col min="5609" max="5609" width="29.625" customWidth="1"/>
    <col min="5610" max="5611" width="12.75" bestFit="1" customWidth="1"/>
    <col min="5612" max="5623" width="12.625" customWidth="1"/>
    <col min="5624" max="5624" width="15.5" customWidth="1"/>
    <col min="5625" max="5625" width="12.625" customWidth="1"/>
    <col min="5626" max="5626" width="11.875" bestFit="1" customWidth="1"/>
    <col min="5627" max="5627" width="13.125" bestFit="1" customWidth="1"/>
    <col min="5628" max="5629" width="12.75" bestFit="1" customWidth="1"/>
    <col min="5630" max="5630" width="12.75" customWidth="1"/>
    <col min="5631" max="5631" width="12.75" bestFit="1" customWidth="1"/>
    <col min="5632" max="5632" width="13.125" bestFit="1" customWidth="1"/>
    <col min="5633" max="5633" width="12.75" bestFit="1" customWidth="1"/>
    <col min="5634" max="5634" width="12.75" customWidth="1"/>
    <col min="5635" max="5636" width="12.75" bestFit="1" customWidth="1"/>
    <col min="5865" max="5865" width="29.625" customWidth="1"/>
    <col min="5866" max="5867" width="12.75" bestFit="1" customWidth="1"/>
    <col min="5868" max="5879" width="12.625" customWidth="1"/>
    <col min="5880" max="5880" width="15.5" customWidth="1"/>
    <col min="5881" max="5881" width="12.625" customWidth="1"/>
    <col min="5882" max="5882" width="11.875" bestFit="1" customWidth="1"/>
    <col min="5883" max="5883" width="13.125" bestFit="1" customWidth="1"/>
    <col min="5884" max="5885" width="12.75" bestFit="1" customWidth="1"/>
    <col min="5886" max="5886" width="12.75" customWidth="1"/>
    <col min="5887" max="5887" width="12.75" bestFit="1" customWidth="1"/>
    <col min="5888" max="5888" width="13.125" bestFit="1" customWidth="1"/>
    <col min="5889" max="5889" width="12.75" bestFit="1" customWidth="1"/>
    <col min="5890" max="5890" width="12.75" customWidth="1"/>
    <col min="5891" max="5892" width="12.75" bestFit="1" customWidth="1"/>
    <col min="6121" max="6121" width="29.625" customWidth="1"/>
    <col min="6122" max="6123" width="12.75" bestFit="1" customWidth="1"/>
    <col min="6124" max="6135" width="12.625" customWidth="1"/>
    <col min="6136" max="6136" width="15.5" customWidth="1"/>
    <col min="6137" max="6137" width="12.625" customWidth="1"/>
    <col min="6138" max="6138" width="11.875" bestFit="1" customWidth="1"/>
    <col min="6139" max="6139" width="13.125" bestFit="1" customWidth="1"/>
    <col min="6140" max="6141" width="12.75" bestFit="1" customWidth="1"/>
    <col min="6142" max="6142" width="12.75" customWidth="1"/>
    <col min="6143" max="6143" width="12.75" bestFit="1" customWidth="1"/>
    <col min="6144" max="6144" width="13.125" bestFit="1" customWidth="1"/>
    <col min="6145" max="6145" width="12.75" bestFit="1" customWidth="1"/>
    <col min="6146" max="6146" width="12.75" customWidth="1"/>
    <col min="6147" max="6148" width="12.75" bestFit="1" customWidth="1"/>
    <col min="6377" max="6377" width="29.625" customWidth="1"/>
    <col min="6378" max="6379" width="12.75" bestFit="1" customWidth="1"/>
    <col min="6380" max="6391" width="12.625" customWidth="1"/>
    <col min="6392" max="6392" width="15.5" customWidth="1"/>
    <col min="6393" max="6393" width="12.625" customWidth="1"/>
    <col min="6394" max="6394" width="11.875" bestFit="1" customWidth="1"/>
    <col min="6395" max="6395" width="13.125" bestFit="1" customWidth="1"/>
    <col min="6396" max="6397" width="12.75" bestFit="1" customWidth="1"/>
    <col min="6398" max="6398" width="12.75" customWidth="1"/>
    <col min="6399" max="6399" width="12.75" bestFit="1" customWidth="1"/>
    <col min="6400" max="6400" width="13.125" bestFit="1" customWidth="1"/>
    <col min="6401" max="6401" width="12.75" bestFit="1" customWidth="1"/>
    <col min="6402" max="6402" width="12.75" customWidth="1"/>
    <col min="6403" max="6404" width="12.75" bestFit="1" customWidth="1"/>
    <col min="6633" max="6633" width="29.625" customWidth="1"/>
    <col min="6634" max="6635" width="12.75" bestFit="1" customWidth="1"/>
    <col min="6636" max="6647" width="12.625" customWidth="1"/>
    <col min="6648" max="6648" width="15.5" customWidth="1"/>
    <col min="6649" max="6649" width="12.625" customWidth="1"/>
    <col min="6650" max="6650" width="11.875" bestFit="1" customWidth="1"/>
    <col min="6651" max="6651" width="13.125" bestFit="1" customWidth="1"/>
    <col min="6652" max="6653" width="12.75" bestFit="1" customWidth="1"/>
    <col min="6654" max="6654" width="12.75" customWidth="1"/>
    <col min="6655" max="6655" width="12.75" bestFit="1" customWidth="1"/>
    <col min="6656" max="6656" width="13.125" bestFit="1" customWidth="1"/>
    <col min="6657" max="6657" width="12.75" bestFit="1" customWidth="1"/>
    <col min="6658" max="6658" width="12.75" customWidth="1"/>
    <col min="6659" max="6660" width="12.75" bestFit="1" customWidth="1"/>
    <col min="6889" max="6889" width="29.625" customWidth="1"/>
    <col min="6890" max="6891" width="12.75" bestFit="1" customWidth="1"/>
    <col min="6892" max="6903" width="12.625" customWidth="1"/>
    <col min="6904" max="6904" width="15.5" customWidth="1"/>
    <col min="6905" max="6905" width="12.625" customWidth="1"/>
    <col min="6906" max="6906" width="11.875" bestFit="1" customWidth="1"/>
    <col min="6907" max="6907" width="13.125" bestFit="1" customWidth="1"/>
    <col min="6908" max="6909" width="12.75" bestFit="1" customWidth="1"/>
    <col min="6910" max="6910" width="12.75" customWidth="1"/>
    <col min="6911" max="6911" width="12.75" bestFit="1" customWidth="1"/>
    <col min="6912" max="6912" width="13.125" bestFit="1" customWidth="1"/>
    <col min="6913" max="6913" width="12.75" bestFit="1" customWidth="1"/>
    <col min="6914" max="6914" width="12.75" customWidth="1"/>
    <col min="6915" max="6916" width="12.75" bestFit="1" customWidth="1"/>
    <col min="7145" max="7145" width="29.625" customWidth="1"/>
    <col min="7146" max="7147" width="12.75" bestFit="1" customWidth="1"/>
    <col min="7148" max="7159" width="12.625" customWidth="1"/>
    <col min="7160" max="7160" width="15.5" customWidth="1"/>
    <col min="7161" max="7161" width="12.625" customWidth="1"/>
    <col min="7162" max="7162" width="11.875" bestFit="1" customWidth="1"/>
    <col min="7163" max="7163" width="13.125" bestFit="1" customWidth="1"/>
    <col min="7164" max="7165" width="12.75" bestFit="1" customWidth="1"/>
    <col min="7166" max="7166" width="12.75" customWidth="1"/>
    <col min="7167" max="7167" width="12.75" bestFit="1" customWidth="1"/>
    <col min="7168" max="7168" width="13.125" bestFit="1" customWidth="1"/>
    <col min="7169" max="7169" width="12.75" bestFit="1" customWidth="1"/>
    <col min="7170" max="7170" width="12.75" customWidth="1"/>
    <col min="7171" max="7172" width="12.75" bestFit="1" customWidth="1"/>
    <col min="7401" max="7401" width="29.625" customWidth="1"/>
    <col min="7402" max="7403" width="12.75" bestFit="1" customWidth="1"/>
    <col min="7404" max="7415" width="12.625" customWidth="1"/>
    <col min="7416" max="7416" width="15.5" customWidth="1"/>
    <col min="7417" max="7417" width="12.625" customWidth="1"/>
    <col min="7418" max="7418" width="11.875" bestFit="1" customWidth="1"/>
    <col min="7419" max="7419" width="13.125" bestFit="1" customWidth="1"/>
    <col min="7420" max="7421" width="12.75" bestFit="1" customWidth="1"/>
    <col min="7422" max="7422" width="12.75" customWidth="1"/>
    <col min="7423" max="7423" width="12.75" bestFit="1" customWidth="1"/>
    <col min="7424" max="7424" width="13.125" bestFit="1" customWidth="1"/>
    <col min="7425" max="7425" width="12.75" bestFit="1" customWidth="1"/>
    <col min="7426" max="7426" width="12.75" customWidth="1"/>
    <col min="7427" max="7428" width="12.75" bestFit="1" customWidth="1"/>
    <col min="7657" max="7657" width="29.625" customWidth="1"/>
    <col min="7658" max="7659" width="12.75" bestFit="1" customWidth="1"/>
    <col min="7660" max="7671" width="12.625" customWidth="1"/>
    <col min="7672" max="7672" width="15.5" customWidth="1"/>
    <col min="7673" max="7673" width="12.625" customWidth="1"/>
    <col min="7674" max="7674" width="11.875" bestFit="1" customWidth="1"/>
    <col min="7675" max="7675" width="13.125" bestFit="1" customWidth="1"/>
    <col min="7676" max="7677" width="12.75" bestFit="1" customWidth="1"/>
    <col min="7678" max="7678" width="12.75" customWidth="1"/>
    <col min="7679" max="7679" width="12.75" bestFit="1" customWidth="1"/>
    <col min="7680" max="7680" width="13.125" bestFit="1" customWidth="1"/>
    <col min="7681" max="7681" width="12.75" bestFit="1" customWidth="1"/>
    <col min="7682" max="7682" width="12.75" customWidth="1"/>
    <col min="7683" max="7684" width="12.75" bestFit="1" customWidth="1"/>
    <col min="7913" max="7913" width="29.625" customWidth="1"/>
    <col min="7914" max="7915" width="12.75" bestFit="1" customWidth="1"/>
    <col min="7916" max="7927" width="12.625" customWidth="1"/>
    <col min="7928" max="7928" width="15.5" customWidth="1"/>
    <col min="7929" max="7929" width="12.625" customWidth="1"/>
    <col min="7930" max="7930" width="11.875" bestFit="1" customWidth="1"/>
    <col min="7931" max="7931" width="13.125" bestFit="1" customWidth="1"/>
    <col min="7932" max="7933" width="12.75" bestFit="1" customWidth="1"/>
    <col min="7934" max="7934" width="12.75" customWidth="1"/>
    <col min="7935" max="7935" width="12.75" bestFit="1" customWidth="1"/>
    <col min="7936" max="7936" width="13.125" bestFit="1" customWidth="1"/>
    <col min="7937" max="7937" width="12.75" bestFit="1" customWidth="1"/>
    <col min="7938" max="7938" width="12.75" customWidth="1"/>
    <col min="7939" max="7940" width="12.75" bestFit="1" customWidth="1"/>
    <col min="8169" max="8169" width="29.625" customWidth="1"/>
    <col min="8170" max="8171" width="12.75" bestFit="1" customWidth="1"/>
    <col min="8172" max="8183" width="12.625" customWidth="1"/>
    <col min="8184" max="8184" width="15.5" customWidth="1"/>
    <col min="8185" max="8185" width="12.625" customWidth="1"/>
    <col min="8186" max="8186" width="11.875" bestFit="1" customWidth="1"/>
    <col min="8187" max="8187" width="13.125" bestFit="1" customWidth="1"/>
    <col min="8188" max="8189" width="12.75" bestFit="1" customWidth="1"/>
    <col min="8190" max="8190" width="12.75" customWidth="1"/>
    <col min="8191" max="8191" width="12.75" bestFit="1" customWidth="1"/>
    <col min="8192" max="8192" width="13.125" bestFit="1" customWidth="1"/>
    <col min="8193" max="8193" width="12.75" bestFit="1" customWidth="1"/>
    <col min="8194" max="8194" width="12.75" customWidth="1"/>
    <col min="8195" max="8196" width="12.75" bestFit="1" customWidth="1"/>
    <col min="8425" max="8425" width="29.625" customWidth="1"/>
    <col min="8426" max="8427" width="12.75" bestFit="1" customWidth="1"/>
    <col min="8428" max="8439" width="12.625" customWidth="1"/>
    <col min="8440" max="8440" width="15.5" customWidth="1"/>
    <col min="8441" max="8441" width="12.625" customWidth="1"/>
    <col min="8442" max="8442" width="11.875" bestFit="1" customWidth="1"/>
    <col min="8443" max="8443" width="13.125" bestFit="1" customWidth="1"/>
    <col min="8444" max="8445" width="12.75" bestFit="1" customWidth="1"/>
    <col min="8446" max="8446" width="12.75" customWidth="1"/>
    <col min="8447" max="8447" width="12.75" bestFit="1" customWidth="1"/>
    <col min="8448" max="8448" width="13.125" bestFit="1" customWidth="1"/>
    <col min="8449" max="8449" width="12.75" bestFit="1" customWidth="1"/>
    <col min="8450" max="8450" width="12.75" customWidth="1"/>
    <col min="8451" max="8452" width="12.75" bestFit="1" customWidth="1"/>
    <col min="8681" max="8681" width="29.625" customWidth="1"/>
    <col min="8682" max="8683" width="12.75" bestFit="1" customWidth="1"/>
    <col min="8684" max="8695" width="12.625" customWidth="1"/>
    <col min="8696" max="8696" width="15.5" customWidth="1"/>
    <col min="8697" max="8697" width="12.625" customWidth="1"/>
    <col min="8698" max="8698" width="11.875" bestFit="1" customWidth="1"/>
    <col min="8699" max="8699" width="13.125" bestFit="1" customWidth="1"/>
    <col min="8700" max="8701" width="12.75" bestFit="1" customWidth="1"/>
    <col min="8702" max="8702" width="12.75" customWidth="1"/>
    <col min="8703" max="8703" width="12.75" bestFit="1" customWidth="1"/>
    <col min="8704" max="8704" width="13.125" bestFit="1" customWidth="1"/>
    <col min="8705" max="8705" width="12.75" bestFit="1" customWidth="1"/>
    <col min="8706" max="8706" width="12.75" customWidth="1"/>
    <col min="8707" max="8708" width="12.75" bestFit="1" customWidth="1"/>
    <col min="8937" max="8937" width="29.625" customWidth="1"/>
    <col min="8938" max="8939" width="12.75" bestFit="1" customWidth="1"/>
    <col min="8940" max="8951" width="12.625" customWidth="1"/>
    <col min="8952" max="8952" width="15.5" customWidth="1"/>
    <col min="8953" max="8953" width="12.625" customWidth="1"/>
    <col min="8954" max="8954" width="11.875" bestFit="1" customWidth="1"/>
    <col min="8955" max="8955" width="13.125" bestFit="1" customWidth="1"/>
    <col min="8956" max="8957" width="12.75" bestFit="1" customWidth="1"/>
    <col min="8958" max="8958" width="12.75" customWidth="1"/>
    <col min="8959" max="8959" width="12.75" bestFit="1" customWidth="1"/>
    <col min="8960" max="8960" width="13.125" bestFit="1" customWidth="1"/>
    <col min="8961" max="8961" width="12.75" bestFit="1" customWidth="1"/>
    <col min="8962" max="8962" width="12.75" customWidth="1"/>
    <col min="8963" max="8964" width="12.75" bestFit="1" customWidth="1"/>
    <col min="9193" max="9193" width="29.625" customWidth="1"/>
    <col min="9194" max="9195" width="12.75" bestFit="1" customWidth="1"/>
    <col min="9196" max="9207" width="12.625" customWidth="1"/>
    <col min="9208" max="9208" width="15.5" customWidth="1"/>
    <col min="9209" max="9209" width="12.625" customWidth="1"/>
    <col min="9210" max="9210" width="11.875" bestFit="1" customWidth="1"/>
    <col min="9211" max="9211" width="13.125" bestFit="1" customWidth="1"/>
    <col min="9212" max="9213" width="12.75" bestFit="1" customWidth="1"/>
    <col min="9214" max="9214" width="12.75" customWidth="1"/>
    <col min="9215" max="9215" width="12.75" bestFit="1" customWidth="1"/>
    <col min="9216" max="9216" width="13.125" bestFit="1" customWidth="1"/>
    <col min="9217" max="9217" width="12.75" bestFit="1" customWidth="1"/>
    <col min="9218" max="9218" width="12.75" customWidth="1"/>
    <col min="9219" max="9220" width="12.75" bestFit="1" customWidth="1"/>
    <col min="9449" max="9449" width="29.625" customWidth="1"/>
    <col min="9450" max="9451" width="12.75" bestFit="1" customWidth="1"/>
    <col min="9452" max="9463" width="12.625" customWidth="1"/>
    <col min="9464" max="9464" width="15.5" customWidth="1"/>
    <col min="9465" max="9465" width="12.625" customWidth="1"/>
    <col min="9466" max="9466" width="11.875" bestFit="1" customWidth="1"/>
    <col min="9467" max="9467" width="13.125" bestFit="1" customWidth="1"/>
    <col min="9468" max="9469" width="12.75" bestFit="1" customWidth="1"/>
    <col min="9470" max="9470" width="12.75" customWidth="1"/>
    <col min="9471" max="9471" width="12.75" bestFit="1" customWidth="1"/>
    <col min="9472" max="9472" width="13.125" bestFit="1" customWidth="1"/>
    <col min="9473" max="9473" width="12.75" bestFit="1" customWidth="1"/>
    <col min="9474" max="9474" width="12.75" customWidth="1"/>
    <col min="9475" max="9476" width="12.75" bestFit="1" customWidth="1"/>
    <col min="9705" max="9705" width="29.625" customWidth="1"/>
    <col min="9706" max="9707" width="12.75" bestFit="1" customWidth="1"/>
    <col min="9708" max="9719" width="12.625" customWidth="1"/>
    <col min="9720" max="9720" width="15.5" customWidth="1"/>
    <col min="9721" max="9721" width="12.625" customWidth="1"/>
    <col min="9722" max="9722" width="11.875" bestFit="1" customWidth="1"/>
    <col min="9723" max="9723" width="13.125" bestFit="1" customWidth="1"/>
    <col min="9724" max="9725" width="12.75" bestFit="1" customWidth="1"/>
    <col min="9726" max="9726" width="12.75" customWidth="1"/>
    <col min="9727" max="9727" width="12.75" bestFit="1" customWidth="1"/>
    <col min="9728" max="9728" width="13.125" bestFit="1" customWidth="1"/>
    <col min="9729" max="9729" width="12.75" bestFit="1" customWidth="1"/>
    <col min="9730" max="9730" width="12.75" customWidth="1"/>
    <col min="9731" max="9732" width="12.75" bestFit="1" customWidth="1"/>
    <col min="9961" max="9961" width="29.625" customWidth="1"/>
    <col min="9962" max="9963" width="12.75" bestFit="1" customWidth="1"/>
    <col min="9964" max="9975" width="12.625" customWidth="1"/>
    <col min="9976" max="9976" width="15.5" customWidth="1"/>
    <col min="9977" max="9977" width="12.625" customWidth="1"/>
    <col min="9978" max="9978" width="11.875" bestFit="1" customWidth="1"/>
    <col min="9979" max="9979" width="13.125" bestFit="1" customWidth="1"/>
    <col min="9980" max="9981" width="12.75" bestFit="1" customWidth="1"/>
    <col min="9982" max="9982" width="12.75" customWidth="1"/>
    <col min="9983" max="9983" width="12.75" bestFit="1" customWidth="1"/>
    <col min="9984" max="9984" width="13.125" bestFit="1" customWidth="1"/>
    <col min="9985" max="9985" width="12.75" bestFit="1" customWidth="1"/>
    <col min="9986" max="9986" width="12.75" customWidth="1"/>
    <col min="9987" max="9988" width="12.75" bestFit="1" customWidth="1"/>
    <col min="10217" max="10217" width="29.625" customWidth="1"/>
    <col min="10218" max="10219" width="12.75" bestFit="1" customWidth="1"/>
    <col min="10220" max="10231" width="12.625" customWidth="1"/>
    <col min="10232" max="10232" width="15.5" customWidth="1"/>
    <col min="10233" max="10233" width="12.625" customWidth="1"/>
    <col min="10234" max="10234" width="11.875" bestFit="1" customWidth="1"/>
    <col min="10235" max="10235" width="13.125" bestFit="1" customWidth="1"/>
    <col min="10236" max="10237" width="12.75" bestFit="1" customWidth="1"/>
    <col min="10238" max="10238" width="12.75" customWidth="1"/>
    <col min="10239" max="10239" width="12.75" bestFit="1" customWidth="1"/>
    <col min="10240" max="10240" width="13.125" bestFit="1" customWidth="1"/>
    <col min="10241" max="10241" width="12.75" bestFit="1" customWidth="1"/>
    <col min="10242" max="10242" width="12.75" customWidth="1"/>
    <col min="10243" max="10244" width="12.75" bestFit="1" customWidth="1"/>
    <col min="10473" max="10473" width="29.625" customWidth="1"/>
    <col min="10474" max="10475" width="12.75" bestFit="1" customWidth="1"/>
    <col min="10476" max="10487" width="12.625" customWidth="1"/>
    <col min="10488" max="10488" width="15.5" customWidth="1"/>
    <col min="10489" max="10489" width="12.625" customWidth="1"/>
    <col min="10490" max="10490" width="11.875" bestFit="1" customWidth="1"/>
    <col min="10491" max="10491" width="13.125" bestFit="1" customWidth="1"/>
    <col min="10492" max="10493" width="12.75" bestFit="1" customWidth="1"/>
    <col min="10494" max="10494" width="12.75" customWidth="1"/>
    <col min="10495" max="10495" width="12.75" bestFit="1" customWidth="1"/>
    <col min="10496" max="10496" width="13.125" bestFit="1" customWidth="1"/>
    <col min="10497" max="10497" width="12.75" bestFit="1" customWidth="1"/>
    <col min="10498" max="10498" width="12.75" customWidth="1"/>
    <col min="10499" max="10500" width="12.75" bestFit="1" customWidth="1"/>
    <col min="10729" max="10729" width="29.625" customWidth="1"/>
    <col min="10730" max="10731" width="12.75" bestFit="1" customWidth="1"/>
    <col min="10732" max="10743" width="12.625" customWidth="1"/>
    <col min="10744" max="10744" width="15.5" customWidth="1"/>
    <col min="10745" max="10745" width="12.625" customWidth="1"/>
    <col min="10746" max="10746" width="11.875" bestFit="1" customWidth="1"/>
    <col min="10747" max="10747" width="13.125" bestFit="1" customWidth="1"/>
    <col min="10748" max="10749" width="12.75" bestFit="1" customWidth="1"/>
    <col min="10750" max="10750" width="12.75" customWidth="1"/>
    <col min="10751" max="10751" width="12.75" bestFit="1" customWidth="1"/>
    <col min="10752" max="10752" width="13.125" bestFit="1" customWidth="1"/>
    <col min="10753" max="10753" width="12.75" bestFit="1" customWidth="1"/>
    <col min="10754" max="10754" width="12.75" customWidth="1"/>
    <col min="10755" max="10756" width="12.75" bestFit="1" customWidth="1"/>
    <col min="10985" max="10985" width="29.625" customWidth="1"/>
    <col min="10986" max="10987" width="12.75" bestFit="1" customWidth="1"/>
    <col min="10988" max="10999" width="12.625" customWidth="1"/>
    <col min="11000" max="11000" width="15.5" customWidth="1"/>
    <col min="11001" max="11001" width="12.625" customWidth="1"/>
    <col min="11002" max="11002" width="11.875" bestFit="1" customWidth="1"/>
    <col min="11003" max="11003" width="13.125" bestFit="1" customWidth="1"/>
    <col min="11004" max="11005" width="12.75" bestFit="1" customWidth="1"/>
    <col min="11006" max="11006" width="12.75" customWidth="1"/>
    <col min="11007" max="11007" width="12.75" bestFit="1" customWidth="1"/>
    <col min="11008" max="11008" width="13.125" bestFit="1" customWidth="1"/>
    <col min="11009" max="11009" width="12.75" bestFit="1" customWidth="1"/>
    <col min="11010" max="11010" width="12.75" customWidth="1"/>
    <col min="11011" max="11012" width="12.75" bestFit="1" customWidth="1"/>
    <col min="11241" max="11241" width="29.625" customWidth="1"/>
    <col min="11242" max="11243" width="12.75" bestFit="1" customWidth="1"/>
    <col min="11244" max="11255" width="12.625" customWidth="1"/>
    <col min="11256" max="11256" width="15.5" customWidth="1"/>
    <col min="11257" max="11257" width="12.625" customWidth="1"/>
    <col min="11258" max="11258" width="11.875" bestFit="1" customWidth="1"/>
    <col min="11259" max="11259" width="13.125" bestFit="1" customWidth="1"/>
    <col min="11260" max="11261" width="12.75" bestFit="1" customWidth="1"/>
    <col min="11262" max="11262" width="12.75" customWidth="1"/>
    <col min="11263" max="11263" width="12.75" bestFit="1" customWidth="1"/>
    <col min="11264" max="11264" width="13.125" bestFit="1" customWidth="1"/>
    <col min="11265" max="11265" width="12.75" bestFit="1" customWidth="1"/>
    <col min="11266" max="11266" width="12.75" customWidth="1"/>
    <col min="11267" max="11268" width="12.75" bestFit="1" customWidth="1"/>
    <col min="11497" max="11497" width="29.625" customWidth="1"/>
    <col min="11498" max="11499" width="12.75" bestFit="1" customWidth="1"/>
    <col min="11500" max="11511" width="12.625" customWidth="1"/>
    <col min="11512" max="11512" width="15.5" customWidth="1"/>
    <col min="11513" max="11513" width="12.625" customWidth="1"/>
    <col min="11514" max="11514" width="11.875" bestFit="1" customWidth="1"/>
    <col min="11515" max="11515" width="13.125" bestFit="1" customWidth="1"/>
    <col min="11516" max="11517" width="12.75" bestFit="1" customWidth="1"/>
    <col min="11518" max="11518" width="12.75" customWidth="1"/>
    <col min="11519" max="11519" width="12.75" bestFit="1" customWidth="1"/>
    <col min="11520" max="11520" width="13.125" bestFit="1" customWidth="1"/>
    <col min="11521" max="11521" width="12.75" bestFit="1" customWidth="1"/>
    <col min="11522" max="11522" width="12.75" customWidth="1"/>
    <col min="11523" max="11524" width="12.75" bestFit="1" customWidth="1"/>
    <col min="11753" max="11753" width="29.625" customWidth="1"/>
    <col min="11754" max="11755" width="12.75" bestFit="1" customWidth="1"/>
    <col min="11756" max="11767" width="12.625" customWidth="1"/>
    <col min="11768" max="11768" width="15.5" customWidth="1"/>
    <col min="11769" max="11769" width="12.625" customWidth="1"/>
    <col min="11770" max="11770" width="11.875" bestFit="1" customWidth="1"/>
    <col min="11771" max="11771" width="13.125" bestFit="1" customWidth="1"/>
    <col min="11772" max="11773" width="12.75" bestFit="1" customWidth="1"/>
    <col min="11774" max="11774" width="12.75" customWidth="1"/>
    <col min="11775" max="11775" width="12.75" bestFit="1" customWidth="1"/>
    <col min="11776" max="11776" width="13.125" bestFit="1" customWidth="1"/>
    <col min="11777" max="11777" width="12.75" bestFit="1" customWidth="1"/>
    <col min="11778" max="11778" width="12.75" customWidth="1"/>
    <col min="11779" max="11780" width="12.75" bestFit="1" customWidth="1"/>
    <col min="12009" max="12009" width="29.625" customWidth="1"/>
    <col min="12010" max="12011" width="12.75" bestFit="1" customWidth="1"/>
    <col min="12012" max="12023" width="12.625" customWidth="1"/>
    <col min="12024" max="12024" width="15.5" customWidth="1"/>
    <col min="12025" max="12025" width="12.625" customWidth="1"/>
    <col min="12026" max="12026" width="11.875" bestFit="1" customWidth="1"/>
    <col min="12027" max="12027" width="13.125" bestFit="1" customWidth="1"/>
    <col min="12028" max="12029" width="12.75" bestFit="1" customWidth="1"/>
    <col min="12030" max="12030" width="12.75" customWidth="1"/>
    <col min="12031" max="12031" width="12.75" bestFit="1" customWidth="1"/>
    <col min="12032" max="12032" width="13.125" bestFit="1" customWidth="1"/>
    <col min="12033" max="12033" width="12.75" bestFit="1" customWidth="1"/>
    <col min="12034" max="12034" width="12.75" customWidth="1"/>
    <col min="12035" max="12036" width="12.75" bestFit="1" customWidth="1"/>
    <col min="12265" max="12265" width="29.625" customWidth="1"/>
    <col min="12266" max="12267" width="12.75" bestFit="1" customWidth="1"/>
    <col min="12268" max="12279" width="12.625" customWidth="1"/>
    <col min="12280" max="12280" width="15.5" customWidth="1"/>
    <col min="12281" max="12281" width="12.625" customWidth="1"/>
    <col min="12282" max="12282" width="11.875" bestFit="1" customWidth="1"/>
    <col min="12283" max="12283" width="13.125" bestFit="1" customWidth="1"/>
    <col min="12284" max="12285" width="12.75" bestFit="1" customWidth="1"/>
    <col min="12286" max="12286" width="12.75" customWidth="1"/>
    <col min="12287" max="12287" width="12.75" bestFit="1" customWidth="1"/>
    <col min="12288" max="12288" width="13.125" bestFit="1" customWidth="1"/>
    <col min="12289" max="12289" width="12.75" bestFit="1" customWidth="1"/>
    <col min="12290" max="12290" width="12.75" customWidth="1"/>
    <col min="12291" max="12292" width="12.75" bestFit="1" customWidth="1"/>
    <col min="12521" max="12521" width="29.625" customWidth="1"/>
    <col min="12522" max="12523" width="12.75" bestFit="1" customWidth="1"/>
    <col min="12524" max="12535" width="12.625" customWidth="1"/>
    <col min="12536" max="12536" width="15.5" customWidth="1"/>
    <col min="12537" max="12537" width="12.625" customWidth="1"/>
    <col min="12538" max="12538" width="11.875" bestFit="1" customWidth="1"/>
    <col min="12539" max="12539" width="13.125" bestFit="1" customWidth="1"/>
    <col min="12540" max="12541" width="12.75" bestFit="1" customWidth="1"/>
    <col min="12542" max="12542" width="12.75" customWidth="1"/>
    <col min="12543" max="12543" width="12.75" bestFit="1" customWidth="1"/>
    <col min="12544" max="12544" width="13.125" bestFit="1" customWidth="1"/>
    <col min="12545" max="12545" width="12.75" bestFit="1" customWidth="1"/>
    <col min="12546" max="12546" width="12.75" customWidth="1"/>
    <col min="12547" max="12548" width="12.75" bestFit="1" customWidth="1"/>
    <col min="12777" max="12777" width="29.625" customWidth="1"/>
    <col min="12778" max="12779" width="12.75" bestFit="1" customWidth="1"/>
    <col min="12780" max="12791" width="12.625" customWidth="1"/>
    <col min="12792" max="12792" width="15.5" customWidth="1"/>
    <col min="12793" max="12793" width="12.625" customWidth="1"/>
    <col min="12794" max="12794" width="11.875" bestFit="1" customWidth="1"/>
    <col min="12795" max="12795" width="13.125" bestFit="1" customWidth="1"/>
    <col min="12796" max="12797" width="12.75" bestFit="1" customWidth="1"/>
    <col min="12798" max="12798" width="12.75" customWidth="1"/>
    <col min="12799" max="12799" width="12.75" bestFit="1" customWidth="1"/>
    <col min="12800" max="12800" width="13.125" bestFit="1" customWidth="1"/>
    <col min="12801" max="12801" width="12.75" bestFit="1" customWidth="1"/>
    <col min="12802" max="12802" width="12.75" customWidth="1"/>
    <col min="12803" max="12804" width="12.75" bestFit="1" customWidth="1"/>
    <col min="13033" max="13033" width="29.625" customWidth="1"/>
    <col min="13034" max="13035" width="12.75" bestFit="1" customWidth="1"/>
    <col min="13036" max="13047" width="12.625" customWidth="1"/>
    <col min="13048" max="13048" width="15.5" customWidth="1"/>
    <col min="13049" max="13049" width="12.625" customWidth="1"/>
    <col min="13050" max="13050" width="11.875" bestFit="1" customWidth="1"/>
    <col min="13051" max="13051" width="13.125" bestFit="1" customWidth="1"/>
    <col min="13052" max="13053" width="12.75" bestFit="1" customWidth="1"/>
    <col min="13054" max="13054" width="12.75" customWidth="1"/>
    <col min="13055" max="13055" width="12.75" bestFit="1" customWidth="1"/>
    <col min="13056" max="13056" width="13.125" bestFit="1" customWidth="1"/>
    <col min="13057" max="13057" width="12.75" bestFit="1" customWidth="1"/>
    <col min="13058" max="13058" width="12.75" customWidth="1"/>
    <col min="13059" max="13060" width="12.75" bestFit="1" customWidth="1"/>
    <col min="13289" max="13289" width="29.625" customWidth="1"/>
    <col min="13290" max="13291" width="12.75" bestFit="1" customWidth="1"/>
    <col min="13292" max="13303" width="12.625" customWidth="1"/>
    <col min="13304" max="13304" width="15.5" customWidth="1"/>
    <col min="13305" max="13305" width="12.625" customWidth="1"/>
    <col min="13306" max="13306" width="11.875" bestFit="1" customWidth="1"/>
    <col min="13307" max="13307" width="13.125" bestFit="1" customWidth="1"/>
    <col min="13308" max="13309" width="12.75" bestFit="1" customWidth="1"/>
    <col min="13310" max="13310" width="12.75" customWidth="1"/>
    <col min="13311" max="13311" width="12.75" bestFit="1" customWidth="1"/>
    <col min="13312" max="13312" width="13.125" bestFit="1" customWidth="1"/>
    <col min="13313" max="13313" width="12.75" bestFit="1" customWidth="1"/>
    <col min="13314" max="13314" width="12.75" customWidth="1"/>
    <col min="13315" max="13316" width="12.75" bestFit="1" customWidth="1"/>
    <col min="13545" max="13545" width="29.625" customWidth="1"/>
    <col min="13546" max="13547" width="12.75" bestFit="1" customWidth="1"/>
    <col min="13548" max="13559" width="12.625" customWidth="1"/>
    <col min="13560" max="13560" width="15.5" customWidth="1"/>
    <col min="13561" max="13561" width="12.625" customWidth="1"/>
    <col min="13562" max="13562" width="11.875" bestFit="1" customWidth="1"/>
    <col min="13563" max="13563" width="13.125" bestFit="1" customWidth="1"/>
    <col min="13564" max="13565" width="12.75" bestFit="1" customWidth="1"/>
    <col min="13566" max="13566" width="12.75" customWidth="1"/>
    <col min="13567" max="13567" width="12.75" bestFit="1" customWidth="1"/>
    <col min="13568" max="13568" width="13.125" bestFit="1" customWidth="1"/>
    <col min="13569" max="13569" width="12.75" bestFit="1" customWidth="1"/>
    <col min="13570" max="13570" width="12.75" customWidth="1"/>
    <col min="13571" max="13572" width="12.75" bestFit="1" customWidth="1"/>
    <col min="13801" max="13801" width="29.625" customWidth="1"/>
    <col min="13802" max="13803" width="12.75" bestFit="1" customWidth="1"/>
    <col min="13804" max="13815" width="12.625" customWidth="1"/>
    <col min="13816" max="13816" width="15.5" customWidth="1"/>
    <col min="13817" max="13817" width="12.625" customWidth="1"/>
    <col min="13818" max="13818" width="11.875" bestFit="1" customWidth="1"/>
    <col min="13819" max="13819" width="13.125" bestFit="1" customWidth="1"/>
    <col min="13820" max="13821" width="12.75" bestFit="1" customWidth="1"/>
    <col min="13822" max="13822" width="12.75" customWidth="1"/>
    <col min="13823" max="13823" width="12.75" bestFit="1" customWidth="1"/>
    <col min="13824" max="13824" width="13.125" bestFit="1" customWidth="1"/>
    <col min="13825" max="13825" width="12.75" bestFit="1" customWidth="1"/>
    <col min="13826" max="13826" width="12.75" customWidth="1"/>
    <col min="13827" max="13828" width="12.75" bestFit="1" customWidth="1"/>
    <col min="14057" max="14057" width="29.625" customWidth="1"/>
    <col min="14058" max="14059" width="12.75" bestFit="1" customWidth="1"/>
    <col min="14060" max="14071" width="12.625" customWidth="1"/>
    <col min="14072" max="14072" width="15.5" customWidth="1"/>
    <col min="14073" max="14073" width="12.625" customWidth="1"/>
    <col min="14074" max="14074" width="11.875" bestFit="1" customWidth="1"/>
    <col min="14075" max="14075" width="13.125" bestFit="1" customWidth="1"/>
    <col min="14076" max="14077" width="12.75" bestFit="1" customWidth="1"/>
    <col min="14078" max="14078" width="12.75" customWidth="1"/>
    <col min="14079" max="14079" width="12.75" bestFit="1" customWidth="1"/>
    <col min="14080" max="14080" width="13.125" bestFit="1" customWidth="1"/>
    <col min="14081" max="14081" width="12.75" bestFit="1" customWidth="1"/>
    <col min="14082" max="14082" width="12.75" customWidth="1"/>
    <col min="14083" max="14084" width="12.75" bestFit="1" customWidth="1"/>
    <col min="14313" max="14313" width="29.625" customWidth="1"/>
    <col min="14314" max="14315" width="12.75" bestFit="1" customWidth="1"/>
    <col min="14316" max="14327" width="12.625" customWidth="1"/>
    <col min="14328" max="14328" width="15.5" customWidth="1"/>
    <col min="14329" max="14329" width="12.625" customWidth="1"/>
    <col min="14330" max="14330" width="11.875" bestFit="1" customWidth="1"/>
    <col min="14331" max="14331" width="13.125" bestFit="1" customWidth="1"/>
    <col min="14332" max="14333" width="12.75" bestFit="1" customWidth="1"/>
    <col min="14334" max="14334" width="12.75" customWidth="1"/>
    <col min="14335" max="14335" width="12.75" bestFit="1" customWidth="1"/>
    <col min="14336" max="14336" width="13.125" bestFit="1" customWidth="1"/>
    <col min="14337" max="14337" width="12.75" bestFit="1" customWidth="1"/>
    <col min="14338" max="14338" width="12.75" customWidth="1"/>
    <col min="14339" max="14340" width="12.75" bestFit="1" customWidth="1"/>
    <col min="14569" max="14569" width="29.625" customWidth="1"/>
    <col min="14570" max="14571" width="12.75" bestFit="1" customWidth="1"/>
    <col min="14572" max="14583" width="12.625" customWidth="1"/>
    <col min="14584" max="14584" width="15.5" customWidth="1"/>
    <col min="14585" max="14585" width="12.625" customWidth="1"/>
    <col min="14586" max="14586" width="11.875" bestFit="1" customWidth="1"/>
    <col min="14587" max="14587" width="13.125" bestFit="1" customWidth="1"/>
    <col min="14588" max="14589" width="12.75" bestFit="1" customWidth="1"/>
    <col min="14590" max="14590" width="12.75" customWidth="1"/>
    <col min="14591" max="14591" width="12.75" bestFit="1" customWidth="1"/>
    <col min="14592" max="14592" width="13.125" bestFit="1" customWidth="1"/>
    <col min="14593" max="14593" width="12.75" bestFit="1" customWidth="1"/>
    <col min="14594" max="14594" width="12.75" customWidth="1"/>
    <col min="14595" max="14596" width="12.75" bestFit="1" customWidth="1"/>
    <col min="14825" max="14825" width="29.625" customWidth="1"/>
    <col min="14826" max="14827" width="12.75" bestFit="1" customWidth="1"/>
    <col min="14828" max="14839" width="12.625" customWidth="1"/>
    <col min="14840" max="14840" width="15.5" customWidth="1"/>
    <col min="14841" max="14841" width="12.625" customWidth="1"/>
    <col min="14842" max="14842" width="11.875" bestFit="1" customWidth="1"/>
    <col min="14843" max="14843" width="13.125" bestFit="1" customWidth="1"/>
    <col min="14844" max="14845" width="12.75" bestFit="1" customWidth="1"/>
    <col min="14846" max="14846" width="12.75" customWidth="1"/>
    <col min="14847" max="14847" width="12.75" bestFit="1" customWidth="1"/>
    <col min="14848" max="14848" width="13.125" bestFit="1" customWidth="1"/>
    <col min="14849" max="14849" width="12.75" bestFit="1" customWidth="1"/>
    <col min="14850" max="14850" width="12.75" customWidth="1"/>
    <col min="14851" max="14852" width="12.75" bestFit="1" customWidth="1"/>
    <col min="15081" max="15081" width="29.625" customWidth="1"/>
    <col min="15082" max="15083" width="12.75" bestFit="1" customWidth="1"/>
    <col min="15084" max="15095" width="12.625" customWidth="1"/>
    <col min="15096" max="15096" width="15.5" customWidth="1"/>
    <col min="15097" max="15097" width="12.625" customWidth="1"/>
    <col min="15098" max="15098" width="11.875" bestFit="1" customWidth="1"/>
    <col min="15099" max="15099" width="13.125" bestFit="1" customWidth="1"/>
    <col min="15100" max="15101" width="12.75" bestFit="1" customWidth="1"/>
    <col min="15102" max="15102" width="12.75" customWidth="1"/>
    <col min="15103" max="15103" width="12.75" bestFit="1" customWidth="1"/>
    <col min="15104" max="15104" width="13.125" bestFit="1" customWidth="1"/>
    <col min="15105" max="15105" width="12.75" bestFit="1" customWidth="1"/>
    <col min="15106" max="15106" width="12.75" customWidth="1"/>
    <col min="15107" max="15108" width="12.75" bestFit="1" customWidth="1"/>
    <col min="15337" max="15337" width="29.625" customWidth="1"/>
    <col min="15338" max="15339" width="12.75" bestFit="1" customWidth="1"/>
    <col min="15340" max="15351" width="12.625" customWidth="1"/>
    <col min="15352" max="15352" width="15.5" customWidth="1"/>
    <col min="15353" max="15353" width="12.625" customWidth="1"/>
    <col min="15354" max="15354" width="11.875" bestFit="1" customWidth="1"/>
    <col min="15355" max="15355" width="13.125" bestFit="1" customWidth="1"/>
    <col min="15356" max="15357" width="12.75" bestFit="1" customWidth="1"/>
    <col min="15358" max="15358" width="12.75" customWidth="1"/>
    <col min="15359" max="15359" width="12.75" bestFit="1" customWidth="1"/>
    <col min="15360" max="15360" width="13.125" bestFit="1" customWidth="1"/>
    <col min="15361" max="15361" width="12.75" bestFit="1" customWidth="1"/>
    <col min="15362" max="15362" width="12.75" customWidth="1"/>
    <col min="15363" max="15364" width="12.75" bestFit="1" customWidth="1"/>
    <col min="15593" max="15593" width="29.625" customWidth="1"/>
    <col min="15594" max="15595" width="12.75" bestFit="1" customWidth="1"/>
    <col min="15596" max="15607" width="12.625" customWidth="1"/>
    <col min="15608" max="15608" width="15.5" customWidth="1"/>
    <col min="15609" max="15609" width="12.625" customWidth="1"/>
    <col min="15610" max="15610" width="11.875" bestFit="1" customWidth="1"/>
    <col min="15611" max="15611" width="13.125" bestFit="1" customWidth="1"/>
    <col min="15612" max="15613" width="12.75" bestFit="1" customWidth="1"/>
    <col min="15614" max="15614" width="12.75" customWidth="1"/>
    <col min="15615" max="15615" width="12.75" bestFit="1" customWidth="1"/>
    <col min="15616" max="15616" width="13.125" bestFit="1" customWidth="1"/>
    <col min="15617" max="15617" width="12.75" bestFit="1" customWidth="1"/>
    <col min="15618" max="15618" width="12.75" customWidth="1"/>
    <col min="15619" max="15620" width="12.75" bestFit="1" customWidth="1"/>
    <col min="15849" max="15849" width="29.625" customWidth="1"/>
    <col min="15850" max="15851" width="12.75" bestFit="1" customWidth="1"/>
    <col min="15852" max="15863" width="12.625" customWidth="1"/>
    <col min="15864" max="15864" width="15.5" customWidth="1"/>
    <col min="15865" max="15865" width="12.625" customWidth="1"/>
    <col min="15866" max="15866" width="11.875" bestFit="1" customWidth="1"/>
    <col min="15867" max="15867" width="13.125" bestFit="1" customWidth="1"/>
    <col min="15868" max="15869" width="12.75" bestFit="1" customWidth="1"/>
    <col min="15870" max="15870" width="12.75" customWidth="1"/>
    <col min="15871" max="15871" width="12.75" bestFit="1" customWidth="1"/>
    <col min="15872" max="15872" width="13.125" bestFit="1" customWidth="1"/>
    <col min="15873" max="15873" width="12.75" bestFit="1" customWidth="1"/>
    <col min="15874" max="15874" width="12.75" customWidth="1"/>
    <col min="15875" max="15876" width="12.75" bestFit="1" customWidth="1"/>
    <col min="16105" max="16105" width="29.625" customWidth="1"/>
    <col min="16106" max="16107" width="12.75" bestFit="1" customWidth="1"/>
    <col min="16108" max="16119" width="12.625" customWidth="1"/>
    <col min="16120" max="16120" width="15.5" customWidth="1"/>
    <col min="16121" max="16121" width="12.625" customWidth="1"/>
    <col min="16122" max="16122" width="11.875" bestFit="1" customWidth="1"/>
    <col min="16123" max="16123" width="13.125" bestFit="1" customWidth="1"/>
    <col min="16124" max="16125" width="12.75" bestFit="1" customWidth="1"/>
    <col min="16126" max="16126" width="12.75" customWidth="1"/>
    <col min="16127" max="16127" width="12.75" bestFit="1" customWidth="1"/>
    <col min="16128" max="16128" width="13.125" bestFit="1" customWidth="1"/>
    <col min="16129" max="16129" width="12.75" bestFit="1" customWidth="1"/>
    <col min="16130" max="16130" width="12.75" customWidth="1"/>
    <col min="16131" max="16132" width="12.75" bestFit="1" customWidth="1"/>
  </cols>
  <sheetData>
    <row r="1" spans="1:6" x14ac:dyDescent="0.3">
      <c r="A1" s="12" t="s">
        <v>34</v>
      </c>
      <c r="B1" s="12" t="s">
        <v>35</v>
      </c>
      <c r="C1" s="12" t="s">
        <v>36</v>
      </c>
      <c r="D1" s="13" t="s">
        <v>97</v>
      </c>
      <c r="E1" s="13" t="s">
        <v>98</v>
      </c>
      <c r="F1" s="13" t="s">
        <v>99</v>
      </c>
    </row>
    <row r="2" spans="1:6" s="17" customFormat="1" x14ac:dyDescent="0.3">
      <c r="A2" s="14" t="s">
        <v>37</v>
      </c>
      <c r="B2" s="15">
        <v>365594000000</v>
      </c>
      <c r="C2" s="15">
        <v>369742000000</v>
      </c>
      <c r="D2" s="15">
        <v>238208244207</v>
      </c>
      <c r="E2" s="16">
        <v>11645793260</v>
      </c>
      <c r="F2" s="16">
        <v>249854037467</v>
      </c>
    </row>
    <row r="3" spans="1:6" s="17" customFormat="1" x14ac:dyDescent="0.3">
      <c r="A3" s="11" t="s">
        <v>38</v>
      </c>
      <c r="B3" s="18">
        <v>106702000000</v>
      </c>
      <c r="C3" s="18">
        <v>110850000000</v>
      </c>
      <c r="D3" s="18">
        <v>63661975794</v>
      </c>
      <c r="E3" s="16">
        <v>7089611263</v>
      </c>
      <c r="F3" s="20">
        <v>70751587057</v>
      </c>
    </row>
    <row r="4" spans="1:6" s="17" customFormat="1" x14ac:dyDescent="0.3">
      <c r="A4" s="11" t="s">
        <v>30</v>
      </c>
      <c r="B4" s="18">
        <v>53414000000</v>
      </c>
      <c r="C4" s="18">
        <v>57562000000</v>
      </c>
      <c r="D4" s="18">
        <v>22395247929</v>
      </c>
      <c r="E4" s="16">
        <v>6283705680</v>
      </c>
      <c r="F4" s="20">
        <v>28678953609</v>
      </c>
    </row>
    <row r="5" spans="1:6" s="17" customFormat="1" x14ac:dyDescent="0.3">
      <c r="A5" s="11" t="s">
        <v>39</v>
      </c>
      <c r="B5" s="18">
        <v>1012342000</v>
      </c>
      <c r="C5" s="18">
        <v>1012342000</v>
      </c>
      <c r="D5" s="18">
        <v>351222358</v>
      </c>
      <c r="E5" s="16">
        <v>135247768</v>
      </c>
      <c r="F5" s="20">
        <v>486470126</v>
      </c>
    </row>
    <row r="6" spans="1:6" s="17" customFormat="1" x14ac:dyDescent="0.3">
      <c r="A6" s="11" t="s">
        <v>40</v>
      </c>
      <c r="B6" s="18">
        <v>4050000</v>
      </c>
      <c r="C6" s="18">
        <v>4050000</v>
      </c>
      <c r="D6" s="18">
        <v>2958310</v>
      </c>
      <c r="E6" s="16">
        <v>0</v>
      </c>
      <c r="F6" s="20">
        <v>2958310</v>
      </c>
    </row>
    <row r="7" spans="1:6" s="17" customFormat="1" x14ac:dyDescent="0.3">
      <c r="A7" s="11" t="s">
        <v>41</v>
      </c>
      <c r="B7" s="18">
        <v>8203156000</v>
      </c>
      <c r="C7" s="18">
        <v>8166156000</v>
      </c>
      <c r="D7" s="18">
        <v>2352199384</v>
      </c>
      <c r="E7" s="16">
        <v>773975923</v>
      </c>
      <c r="F7" s="20">
        <v>3126175307</v>
      </c>
    </row>
    <row r="8" spans="1:6" s="17" customFormat="1" x14ac:dyDescent="0.3">
      <c r="A8" s="11" t="s">
        <v>42</v>
      </c>
      <c r="B8" s="18">
        <v>506900000</v>
      </c>
      <c r="C8" s="18">
        <v>506900000</v>
      </c>
      <c r="D8" s="18">
        <v>173256468</v>
      </c>
      <c r="E8" s="16">
        <v>32745419</v>
      </c>
      <c r="F8" s="20">
        <v>206001887</v>
      </c>
    </row>
    <row r="9" spans="1:6" s="17" customFormat="1" x14ac:dyDescent="0.3">
      <c r="A9" s="11" t="s">
        <v>43</v>
      </c>
      <c r="B9" s="18">
        <v>21000000</v>
      </c>
      <c r="C9" s="18">
        <v>21000000</v>
      </c>
      <c r="D9" s="18">
        <v>4381610</v>
      </c>
      <c r="E9" s="16">
        <v>1320890</v>
      </c>
      <c r="F9" s="20">
        <v>5702500</v>
      </c>
    </row>
    <row r="10" spans="1:6" s="17" customFormat="1" x14ac:dyDescent="0.3">
      <c r="A10" s="11" t="s">
        <v>44</v>
      </c>
      <c r="B10" s="18">
        <v>41000000</v>
      </c>
      <c r="C10" s="18">
        <v>41000000</v>
      </c>
      <c r="D10" s="18">
        <v>24671450</v>
      </c>
      <c r="E10" s="16">
        <v>995500</v>
      </c>
      <c r="F10" s="20">
        <v>25666950</v>
      </c>
    </row>
    <row r="11" spans="1:6" s="17" customFormat="1" x14ac:dyDescent="0.3">
      <c r="A11" s="11" t="s">
        <v>45</v>
      </c>
      <c r="B11" s="18">
        <v>1464000000</v>
      </c>
      <c r="C11" s="18">
        <v>1564000000</v>
      </c>
      <c r="D11" s="18">
        <v>524143060</v>
      </c>
      <c r="E11" s="16">
        <v>41615740</v>
      </c>
      <c r="F11" s="20">
        <v>565758800</v>
      </c>
    </row>
    <row r="12" spans="1:6" s="17" customFormat="1" x14ac:dyDescent="0.3">
      <c r="A12" s="11" t="s">
        <v>46</v>
      </c>
      <c r="B12" s="18">
        <v>10800000</v>
      </c>
      <c r="C12" s="18">
        <v>10800000</v>
      </c>
      <c r="D12" s="18">
        <v>0</v>
      </c>
      <c r="E12" s="16">
        <v>0</v>
      </c>
      <c r="F12" s="20">
        <v>0</v>
      </c>
    </row>
    <row r="13" spans="1:6" s="17" customFormat="1" x14ac:dyDescent="0.3">
      <c r="A13" s="11" t="s">
        <v>47</v>
      </c>
      <c r="B13" s="18">
        <v>1693000000</v>
      </c>
      <c r="C13" s="18">
        <v>1693000000</v>
      </c>
      <c r="D13" s="18">
        <v>237020000</v>
      </c>
      <c r="E13" s="16">
        <v>54082000</v>
      </c>
      <c r="F13" s="20">
        <v>291102000</v>
      </c>
    </row>
    <row r="14" spans="1:6" s="17" customFormat="1" x14ac:dyDescent="0.3">
      <c r="A14" s="11" t="s">
        <v>48</v>
      </c>
      <c r="B14" s="18">
        <v>36090000</v>
      </c>
      <c r="C14" s="18">
        <v>98090000</v>
      </c>
      <c r="D14" s="18">
        <v>36868936</v>
      </c>
      <c r="E14" s="16">
        <v>17679790</v>
      </c>
      <c r="F14" s="20">
        <v>54548726</v>
      </c>
    </row>
    <row r="15" spans="1:6" s="17" customFormat="1" x14ac:dyDescent="0.3">
      <c r="A15" s="11" t="s">
        <v>49</v>
      </c>
      <c r="B15" s="18">
        <v>130280000</v>
      </c>
      <c r="C15" s="18">
        <v>105280000</v>
      </c>
      <c r="D15" s="18">
        <v>15076034</v>
      </c>
      <c r="E15" s="16">
        <v>12188300</v>
      </c>
      <c r="F15" s="20">
        <v>27264334</v>
      </c>
    </row>
    <row r="16" spans="1:6" s="17" customFormat="1" x14ac:dyDescent="0.3">
      <c r="A16" s="11" t="s">
        <v>50</v>
      </c>
      <c r="B16" s="18">
        <v>47890000</v>
      </c>
      <c r="C16" s="18">
        <v>47890000</v>
      </c>
      <c r="D16" s="18">
        <v>14910299</v>
      </c>
      <c r="E16" s="16">
        <v>3594530</v>
      </c>
      <c r="F16" s="20">
        <v>18504829</v>
      </c>
    </row>
    <row r="17" spans="1:6" s="17" customFormat="1" x14ac:dyDescent="0.3">
      <c r="A17" s="11" t="s">
        <v>51</v>
      </c>
      <c r="B17" s="18">
        <v>1786000000</v>
      </c>
      <c r="C17" s="18">
        <v>1786000000</v>
      </c>
      <c r="D17" s="18">
        <v>305000000</v>
      </c>
      <c r="E17" s="16">
        <v>126300000</v>
      </c>
      <c r="F17" s="20">
        <v>431300000</v>
      </c>
    </row>
    <row r="18" spans="1:6" s="17" customFormat="1" x14ac:dyDescent="0.3">
      <c r="A18" s="11" t="s">
        <v>52</v>
      </c>
      <c r="B18" s="18">
        <v>38171000000</v>
      </c>
      <c r="C18" s="18">
        <v>42219000000</v>
      </c>
      <c r="D18" s="18">
        <v>18285831000</v>
      </c>
      <c r="E18" s="16">
        <v>5082966000</v>
      </c>
      <c r="F18" s="20">
        <v>23368797000</v>
      </c>
    </row>
    <row r="19" spans="1:6" s="17" customFormat="1" x14ac:dyDescent="0.3">
      <c r="A19" s="11" t="s">
        <v>53</v>
      </c>
      <c r="B19" s="18">
        <v>188492000</v>
      </c>
      <c r="C19" s="18">
        <v>188492000</v>
      </c>
      <c r="D19" s="18">
        <v>42724830</v>
      </c>
      <c r="E19" s="16">
        <v>149020</v>
      </c>
      <c r="F19" s="20">
        <v>42873850</v>
      </c>
    </row>
    <row r="20" spans="1:6" s="17" customFormat="1" x14ac:dyDescent="0.3">
      <c r="A20" s="11" t="s">
        <v>54</v>
      </c>
      <c r="B20" s="18">
        <v>19000000</v>
      </c>
      <c r="C20" s="18">
        <v>19000000</v>
      </c>
      <c r="D20" s="18">
        <v>0</v>
      </c>
      <c r="E20" s="16">
        <v>0</v>
      </c>
      <c r="F20" s="20">
        <v>0</v>
      </c>
    </row>
    <row r="21" spans="1:6" s="17" customFormat="1" x14ac:dyDescent="0.3">
      <c r="A21" s="11" t="s">
        <v>55</v>
      </c>
      <c r="B21" s="18">
        <v>79000000</v>
      </c>
      <c r="C21" s="18">
        <v>79000000</v>
      </c>
      <c r="D21" s="18">
        <v>24984190</v>
      </c>
      <c r="E21" s="16">
        <v>844800</v>
      </c>
      <c r="F21" s="20">
        <v>25828990</v>
      </c>
    </row>
    <row r="22" spans="1:6" s="17" customFormat="1" x14ac:dyDescent="0.3">
      <c r="A22" s="11" t="s">
        <v>31</v>
      </c>
      <c r="B22" s="18">
        <v>29388000000</v>
      </c>
      <c r="C22" s="18">
        <v>29388000000</v>
      </c>
      <c r="D22" s="18">
        <v>22666727865</v>
      </c>
      <c r="E22" s="16">
        <v>805905583</v>
      </c>
      <c r="F22" s="20">
        <v>23472633448</v>
      </c>
    </row>
    <row r="23" spans="1:6" s="17" customFormat="1" x14ac:dyDescent="0.3">
      <c r="A23" s="11" t="s">
        <v>39</v>
      </c>
      <c r="B23" s="18">
        <v>788879000</v>
      </c>
      <c r="C23" s="18">
        <v>788879000</v>
      </c>
      <c r="D23" s="18">
        <v>260295059</v>
      </c>
      <c r="E23" s="16">
        <v>62854982</v>
      </c>
      <c r="F23" s="20">
        <v>323150041</v>
      </c>
    </row>
    <row r="24" spans="1:6" s="17" customFormat="1" x14ac:dyDescent="0.3">
      <c r="A24" s="11" t="s">
        <v>40</v>
      </c>
      <c r="B24" s="18">
        <v>9600000</v>
      </c>
      <c r="C24" s="18">
        <v>9600000</v>
      </c>
      <c r="D24" s="18">
        <v>0</v>
      </c>
      <c r="E24" s="16">
        <v>0</v>
      </c>
      <c r="F24" s="20">
        <v>0</v>
      </c>
    </row>
    <row r="25" spans="1:6" s="17" customFormat="1" x14ac:dyDescent="0.3">
      <c r="A25" s="11" t="s">
        <v>41</v>
      </c>
      <c r="B25" s="18">
        <v>3689866000</v>
      </c>
      <c r="C25" s="18">
        <v>3689166000</v>
      </c>
      <c r="D25" s="18">
        <v>888192182</v>
      </c>
      <c r="E25" s="16">
        <v>131990197</v>
      </c>
      <c r="F25" s="20">
        <v>1020182379</v>
      </c>
    </row>
    <row r="26" spans="1:6" s="17" customFormat="1" x14ac:dyDescent="0.3">
      <c r="A26" s="11" t="s">
        <v>42</v>
      </c>
      <c r="B26" s="18">
        <v>79500000</v>
      </c>
      <c r="C26" s="18">
        <v>79500000</v>
      </c>
      <c r="D26" s="18">
        <v>37147460</v>
      </c>
      <c r="E26" s="16">
        <v>5437850</v>
      </c>
      <c r="F26" s="20">
        <v>42585310</v>
      </c>
    </row>
    <row r="27" spans="1:6" s="17" customFormat="1" x14ac:dyDescent="0.3">
      <c r="A27" s="11" t="s">
        <v>56</v>
      </c>
      <c r="B27" s="18">
        <v>1500000</v>
      </c>
      <c r="C27" s="18">
        <v>1500000</v>
      </c>
      <c r="D27" s="18">
        <v>0</v>
      </c>
      <c r="E27" s="16">
        <v>0</v>
      </c>
      <c r="F27" s="20">
        <v>0</v>
      </c>
    </row>
    <row r="28" spans="1:6" s="17" customFormat="1" x14ac:dyDescent="0.3">
      <c r="A28" s="11" t="s">
        <v>57</v>
      </c>
      <c r="B28" s="18">
        <v>25200000</v>
      </c>
      <c r="C28" s="18">
        <v>25200000</v>
      </c>
      <c r="D28" s="18">
        <v>14528400</v>
      </c>
      <c r="E28" s="16">
        <v>6552000</v>
      </c>
      <c r="F28" s="20">
        <v>21080400</v>
      </c>
    </row>
    <row r="29" spans="1:6" s="17" customFormat="1" x14ac:dyDescent="0.3">
      <c r="A29" s="11" t="s">
        <v>44</v>
      </c>
      <c r="B29" s="18">
        <v>30000000</v>
      </c>
      <c r="C29" s="18">
        <v>30000000</v>
      </c>
      <c r="D29" s="18">
        <v>11321760</v>
      </c>
      <c r="E29" s="16">
        <v>0</v>
      </c>
      <c r="F29" s="20">
        <v>11321760</v>
      </c>
    </row>
    <row r="30" spans="1:6" s="17" customFormat="1" x14ac:dyDescent="0.3">
      <c r="A30" s="11" t="s">
        <v>58</v>
      </c>
      <c r="B30" s="18">
        <v>21000000</v>
      </c>
      <c r="C30" s="18">
        <v>21000000</v>
      </c>
      <c r="D30" s="18">
        <v>17212250</v>
      </c>
      <c r="E30" s="16">
        <v>992910</v>
      </c>
      <c r="F30" s="20">
        <v>18205160</v>
      </c>
    </row>
    <row r="31" spans="1:6" s="17" customFormat="1" x14ac:dyDescent="0.3">
      <c r="A31" s="11" t="s">
        <v>45</v>
      </c>
      <c r="B31" s="18">
        <v>130000000</v>
      </c>
      <c r="C31" s="18">
        <v>130000000</v>
      </c>
      <c r="D31" s="18">
        <v>48801638</v>
      </c>
      <c r="E31" s="16">
        <v>15445952</v>
      </c>
      <c r="F31" s="20">
        <v>64247590</v>
      </c>
    </row>
    <row r="32" spans="1:6" s="17" customFormat="1" x14ac:dyDescent="0.3">
      <c r="A32" s="11" t="s">
        <v>46</v>
      </c>
      <c r="B32" s="18">
        <v>8800000</v>
      </c>
      <c r="C32" s="18">
        <v>8800000</v>
      </c>
      <c r="D32" s="18">
        <v>0</v>
      </c>
      <c r="E32" s="16">
        <v>0</v>
      </c>
      <c r="F32" s="20">
        <v>0</v>
      </c>
    </row>
    <row r="33" spans="1:6" s="17" customFormat="1" x14ac:dyDescent="0.3">
      <c r="A33" s="11" t="s">
        <v>47</v>
      </c>
      <c r="B33" s="18">
        <v>626000000</v>
      </c>
      <c r="C33" s="18">
        <v>626000000</v>
      </c>
      <c r="D33" s="18">
        <v>245869906</v>
      </c>
      <c r="E33" s="16">
        <v>52858810</v>
      </c>
      <c r="F33" s="20">
        <v>298728716</v>
      </c>
    </row>
    <row r="34" spans="1:6" s="17" customFormat="1" x14ac:dyDescent="0.3">
      <c r="A34" s="11" t="s">
        <v>48</v>
      </c>
      <c r="B34" s="18">
        <v>6790000</v>
      </c>
      <c r="C34" s="18">
        <v>7490000</v>
      </c>
      <c r="D34" s="18">
        <v>5016300</v>
      </c>
      <c r="E34" s="16">
        <v>442080</v>
      </c>
      <c r="F34" s="20">
        <v>5458380</v>
      </c>
    </row>
    <row r="35" spans="1:6" s="17" customFormat="1" x14ac:dyDescent="0.3">
      <c r="A35" s="11" t="s">
        <v>49</v>
      </c>
      <c r="B35" s="18">
        <v>8820000</v>
      </c>
      <c r="C35" s="18">
        <v>8820000</v>
      </c>
      <c r="D35" s="18">
        <v>0</v>
      </c>
      <c r="E35" s="16">
        <v>0</v>
      </c>
      <c r="F35" s="20">
        <v>0</v>
      </c>
    </row>
    <row r="36" spans="1:6" s="17" customFormat="1" x14ac:dyDescent="0.3">
      <c r="A36" s="11" t="s">
        <v>50</v>
      </c>
      <c r="B36" s="18">
        <v>11160000</v>
      </c>
      <c r="C36" s="18">
        <v>11160000</v>
      </c>
      <c r="D36" s="18">
        <v>2593890</v>
      </c>
      <c r="E36" s="16">
        <v>1406552</v>
      </c>
      <c r="F36" s="20">
        <v>4000442</v>
      </c>
    </row>
    <row r="37" spans="1:6" s="17" customFormat="1" x14ac:dyDescent="0.3">
      <c r="A37" s="11" t="s">
        <v>51</v>
      </c>
      <c r="B37" s="18">
        <v>64000000</v>
      </c>
      <c r="C37" s="18">
        <v>64000000</v>
      </c>
      <c r="D37" s="18">
        <v>0</v>
      </c>
      <c r="E37" s="16">
        <v>40000000</v>
      </c>
      <c r="F37" s="20">
        <v>40000000</v>
      </c>
    </row>
    <row r="38" spans="1:6" s="17" customFormat="1" x14ac:dyDescent="0.3">
      <c r="A38" s="11" t="s">
        <v>52</v>
      </c>
      <c r="B38" s="18">
        <v>22279000000</v>
      </c>
      <c r="C38" s="18">
        <v>22279000000</v>
      </c>
      <c r="D38" s="18">
        <v>20314340000</v>
      </c>
      <c r="E38" s="16">
        <v>453360000</v>
      </c>
      <c r="F38" s="20">
        <v>20767700000</v>
      </c>
    </row>
    <row r="39" spans="1:6" s="17" customFormat="1" x14ac:dyDescent="0.3">
      <c r="A39" s="11" t="s">
        <v>59</v>
      </c>
      <c r="B39" s="18">
        <v>742000000</v>
      </c>
      <c r="C39" s="18">
        <v>742000000</v>
      </c>
      <c r="D39" s="18">
        <v>742000000</v>
      </c>
      <c r="E39" s="16">
        <v>0</v>
      </c>
      <c r="F39" s="20">
        <v>742000000</v>
      </c>
    </row>
    <row r="40" spans="1:6" s="17" customFormat="1" x14ac:dyDescent="0.3">
      <c r="A40" s="11" t="s">
        <v>53</v>
      </c>
      <c r="B40" s="18">
        <v>146885000</v>
      </c>
      <c r="C40" s="18">
        <v>146885000</v>
      </c>
      <c r="D40" s="18">
        <v>20391220</v>
      </c>
      <c r="E40" s="16">
        <v>10126650</v>
      </c>
      <c r="F40" s="20">
        <v>30517870</v>
      </c>
    </row>
    <row r="41" spans="1:6" s="17" customFormat="1" x14ac:dyDescent="0.3">
      <c r="A41" s="11" t="s">
        <v>54</v>
      </c>
      <c r="B41" s="18">
        <v>698000000</v>
      </c>
      <c r="C41" s="18">
        <v>698000000</v>
      </c>
      <c r="D41" s="18">
        <v>50000000</v>
      </c>
      <c r="E41" s="16">
        <v>19124600</v>
      </c>
      <c r="F41" s="20">
        <v>69124600</v>
      </c>
    </row>
    <row r="42" spans="1:6" s="17" customFormat="1" x14ac:dyDescent="0.3">
      <c r="A42" s="11" t="s">
        <v>55</v>
      </c>
      <c r="B42" s="18">
        <v>21000000</v>
      </c>
      <c r="C42" s="18">
        <v>21000000</v>
      </c>
      <c r="D42" s="18">
        <v>9017800</v>
      </c>
      <c r="E42" s="16">
        <v>5313000</v>
      </c>
      <c r="F42" s="20">
        <v>14330800</v>
      </c>
    </row>
    <row r="43" spans="1:6" s="17" customFormat="1" x14ac:dyDescent="0.3">
      <c r="A43" s="11" t="s">
        <v>32</v>
      </c>
      <c r="B43" s="18">
        <v>23000000000</v>
      </c>
      <c r="C43" s="18">
        <v>23000000000</v>
      </c>
      <c r="D43" s="18">
        <v>18000000000</v>
      </c>
      <c r="E43" s="16">
        <v>0</v>
      </c>
      <c r="F43" s="20">
        <v>18000000000</v>
      </c>
    </row>
    <row r="44" spans="1:6" s="17" customFormat="1" x14ac:dyDescent="0.3">
      <c r="A44" s="11" t="s">
        <v>60</v>
      </c>
      <c r="B44" s="18">
        <v>23000000000</v>
      </c>
      <c r="C44" s="18">
        <v>23000000000</v>
      </c>
      <c r="D44" s="18">
        <v>18000000000</v>
      </c>
      <c r="E44" s="16">
        <v>0</v>
      </c>
      <c r="F44" s="20">
        <v>18000000000</v>
      </c>
    </row>
    <row r="45" spans="1:6" s="17" customFormat="1" x14ac:dyDescent="0.3">
      <c r="A45" s="11" t="s">
        <v>33</v>
      </c>
      <c r="B45" s="18">
        <v>900000000</v>
      </c>
      <c r="C45" s="18">
        <v>900000000</v>
      </c>
      <c r="D45" s="18">
        <v>600000000</v>
      </c>
      <c r="E45" s="16">
        <v>0</v>
      </c>
      <c r="F45" s="20">
        <v>600000000</v>
      </c>
    </row>
    <row r="46" spans="1:6" s="17" customFormat="1" x14ac:dyDescent="0.3">
      <c r="A46" s="11" t="s">
        <v>52</v>
      </c>
      <c r="B46" s="18">
        <v>900000000</v>
      </c>
      <c r="C46" s="18">
        <v>900000000</v>
      </c>
      <c r="D46" s="18">
        <v>600000000</v>
      </c>
      <c r="E46" s="16">
        <v>0</v>
      </c>
      <c r="F46" s="20">
        <v>600000000</v>
      </c>
    </row>
    <row r="47" spans="1:6" s="17" customFormat="1" x14ac:dyDescent="0.3">
      <c r="A47" s="11" t="s">
        <v>61</v>
      </c>
      <c r="B47" s="18">
        <v>10947000000</v>
      </c>
      <c r="C47" s="18">
        <v>10947000000</v>
      </c>
      <c r="D47" s="18">
        <v>9013907710</v>
      </c>
      <c r="E47" s="16">
        <v>114807500</v>
      </c>
      <c r="F47" s="20">
        <v>9128715210</v>
      </c>
    </row>
    <row r="48" spans="1:6" s="17" customFormat="1" x14ac:dyDescent="0.3">
      <c r="A48" s="11" t="s">
        <v>62</v>
      </c>
      <c r="B48" s="18">
        <v>3470000000</v>
      </c>
      <c r="C48" s="18">
        <v>3470000000</v>
      </c>
      <c r="D48" s="18">
        <v>1673907710</v>
      </c>
      <c r="E48" s="16">
        <v>114807500</v>
      </c>
      <c r="F48" s="20">
        <v>1788715210</v>
      </c>
    </row>
    <row r="49" spans="1:6" s="17" customFormat="1" x14ac:dyDescent="0.3">
      <c r="A49" s="11" t="s">
        <v>41</v>
      </c>
      <c r="B49" s="18">
        <v>98020000</v>
      </c>
      <c r="C49" s="18">
        <v>98020000</v>
      </c>
      <c r="D49" s="18">
        <v>20709860</v>
      </c>
      <c r="E49" s="16">
        <v>4292200</v>
      </c>
      <c r="F49" s="20">
        <v>25002060</v>
      </c>
    </row>
    <row r="50" spans="1:6" s="17" customFormat="1" x14ac:dyDescent="0.3">
      <c r="A50" s="11" t="s">
        <v>47</v>
      </c>
      <c r="B50" s="18">
        <v>50000000</v>
      </c>
      <c r="C50" s="18">
        <v>50000000</v>
      </c>
      <c r="D50" s="18">
        <v>0</v>
      </c>
      <c r="E50" s="16">
        <v>0</v>
      </c>
      <c r="F50" s="20">
        <v>0</v>
      </c>
    </row>
    <row r="51" spans="1:6" s="17" customFormat="1" x14ac:dyDescent="0.3">
      <c r="A51" s="11" t="s">
        <v>48</v>
      </c>
      <c r="B51" s="18">
        <v>990000</v>
      </c>
      <c r="C51" s="18">
        <v>990000</v>
      </c>
      <c r="D51" s="18">
        <v>473200</v>
      </c>
      <c r="E51" s="16">
        <v>515300</v>
      </c>
      <c r="F51" s="20">
        <v>988500</v>
      </c>
    </row>
    <row r="52" spans="1:6" s="17" customFormat="1" x14ac:dyDescent="0.3">
      <c r="A52" s="11" t="s">
        <v>50</v>
      </c>
      <c r="B52" s="18">
        <v>990000</v>
      </c>
      <c r="C52" s="18">
        <v>990000</v>
      </c>
      <c r="D52" s="18">
        <v>224650</v>
      </c>
      <c r="E52" s="16">
        <v>0</v>
      </c>
      <c r="F52" s="20">
        <v>224650</v>
      </c>
    </row>
    <row r="53" spans="1:6" s="17" customFormat="1" x14ac:dyDescent="0.3">
      <c r="A53" s="11" t="s">
        <v>52</v>
      </c>
      <c r="B53" s="18">
        <v>3320000000</v>
      </c>
      <c r="C53" s="18">
        <v>3320000000</v>
      </c>
      <c r="D53" s="18">
        <v>1652500000</v>
      </c>
      <c r="E53" s="16">
        <v>110000000</v>
      </c>
      <c r="F53" s="20">
        <v>1762500000</v>
      </c>
    </row>
    <row r="54" spans="1:6" s="17" customFormat="1" x14ac:dyDescent="0.3">
      <c r="A54" s="11" t="s">
        <v>63</v>
      </c>
      <c r="B54" s="18">
        <v>7477000000</v>
      </c>
      <c r="C54" s="18">
        <v>7477000000</v>
      </c>
      <c r="D54" s="18">
        <v>7340000000</v>
      </c>
      <c r="E54" s="16">
        <v>0</v>
      </c>
      <c r="F54" s="20">
        <v>7340000000</v>
      </c>
    </row>
    <row r="55" spans="1:6" s="17" customFormat="1" x14ac:dyDescent="0.3">
      <c r="A55" s="11" t="s">
        <v>52</v>
      </c>
      <c r="B55" s="18">
        <v>6677000000</v>
      </c>
      <c r="C55" s="18">
        <v>6677000000</v>
      </c>
      <c r="D55" s="18">
        <v>6540000000</v>
      </c>
      <c r="E55" s="16">
        <v>0</v>
      </c>
      <c r="F55" s="20">
        <v>6540000000</v>
      </c>
    </row>
    <row r="56" spans="1:6" s="17" customFormat="1" x14ac:dyDescent="0.3">
      <c r="A56" s="11" t="s">
        <v>64</v>
      </c>
      <c r="B56" s="18">
        <v>800000000</v>
      </c>
      <c r="C56" s="18">
        <v>800000000</v>
      </c>
      <c r="D56" s="18">
        <v>800000000</v>
      </c>
      <c r="E56" s="16">
        <v>0</v>
      </c>
      <c r="F56" s="19">
        <v>800000000</v>
      </c>
    </row>
    <row r="57" spans="1:6" s="17" customFormat="1" x14ac:dyDescent="0.3">
      <c r="A57" s="11" t="s">
        <v>65</v>
      </c>
      <c r="B57" s="18">
        <v>247945000000</v>
      </c>
      <c r="C57" s="18">
        <v>247945000000</v>
      </c>
      <c r="D57" s="18">
        <v>165532360703</v>
      </c>
      <c r="E57" s="16">
        <v>4441374497</v>
      </c>
      <c r="F57" s="19">
        <v>169973735200</v>
      </c>
    </row>
    <row r="58" spans="1:6" s="17" customFormat="1" x14ac:dyDescent="0.3">
      <c r="A58" s="11" t="s">
        <v>66</v>
      </c>
      <c r="B58" s="18">
        <v>21671000000</v>
      </c>
      <c r="C58" s="18">
        <v>21671000000</v>
      </c>
      <c r="D58" s="18">
        <v>11929965755</v>
      </c>
      <c r="E58" s="16">
        <v>980557377</v>
      </c>
      <c r="F58" s="19">
        <v>12910523132</v>
      </c>
    </row>
    <row r="59" spans="1:6" s="17" customFormat="1" x14ac:dyDescent="0.3">
      <c r="A59" s="11" t="s">
        <v>39</v>
      </c>
      <c r="B59" s="18">
        <v>635632000</v>
      </c>
      <c r="C59" s="18">
        <v>635632000</v>
      </c>
      <c r="D59" s="18">
        <v>309526821</v>
      </c>
      <c r="E59" s="16">
        <v>103042210</v>
      </c>
      <c r="F59" s="19">
        <v>412569031</v>
      </c>
    </row>
    <row r="60" spans="1:6" s="17" customFormat="1" x14ac:dyDescent="0.3">
      <c r="A60" s="11" t="s">
        <v>41</v>
      </c>
      <c r="B60" s="18">
        <v>3206997000</v>
      </c>
      <c r="C60" s="18">
        <v>3303757000</v>
      </c>
      <c r="D60" s="18">
        <v>487208331</v>
      </c>
      <c r="E60" s="16">
        <v>151776730</v>
      </c>
      <c r="F60" s="19">
        <v>638985061</v>
      </c>
    </row>
    <row r="61" spans="1:6" s="17" customFormat="1" x14ac:dyDescent="0.3">
      <c r="A61" s="11" t="s">
        <v>42</v>
      </c>
      <c r="B61" s="18">
        <v>18639000</v>
      </c>
      <c r="C61" s="18">
        <v>18639000</v>
      </c>
      <c r="D61" s="18">
        <v>7863310</v>
      </c>
      <c r="E61" s="16">
        <v>1264580</v>
      </c>
      <c r="F61" s="19">
        <v>9127890</v>
      </c>
    </row>
    <row r="62" spans="1:6" s="17" customFormat="1" x14ac:dyDescent="0.3">
      <c r="A62" s="11" t="s">
        <v>44</v>
      </c>
      <c r="B62" s="18">
        <v>1077800000</v>
      </c>
      <c r="C62" s="18">
        <v>1077800000</v>
      </c>
      <c r="D62" s="18">
        <v>970119070</v>
      </c>
      <c r="E62" s="16">
        <v>5553180</v>
      </c>
      <c r="F62" s="19">
        <v>975672250</v>
      </c>
    </row>
    <row r="63" spans="1:6" s="17" customFormat="1" x14ac:dyDescent="0.3">
      <c r="A63" s="11" t="s">
        <v>45</v>
      </c>
      <c r="B63" s="18">
        <v>300000000</v>
      </c>
      <c r="C63" s="18">
        <v>300000000</v>
      </c>
      <c r="D63" s="18">
        <v>0</v>
      </c>
      <c r="E63" s="16">
        <v>0</v>
      </c>
      <c r="F63" s="19">
        <v>0</v>
      </c>
    </row>
    <row r="64" spans="1:6" s="17" customFormat="1" x14ac:dyDescent="0.3">
      <c r="A64" s="11" t="s">
        <v>46</v>
      </c>
      <c r="B64" s="18">
        <v>9600000</v>
      </c>
      <c r="C64" s="18">
        <v>9600000</v>
      </c>
      <c r="D64" s="18">
        <v>0</v>
      </c>
      <c r="E64" s="16">
        <v>55230</v>
      </c>
      <c r="F64" s="19">
        <v>55230</v>
      </c>
    </row>
    <row r="65" spans="1:6" s="17" customFormat="1" x14ac:dyDescent="0.3">
      <c r="A65" s="11" t="s">
        <v>48</v>
      </c>
      <c r="B65" s="18">
        <v>15520000</v>
      </c>
      <c r="C65" s="18">
        <v>18760000</v>
      </c>
      <c r="D65" s="18">
        <v>11530340</v>
      </c>
      <c r="E65" s="16">
        <v>4287220</v>
      </c>
      <c r="F65" s="19">
        <v>15817560</v>
      </c>
    </row>
    <row r="66" spans="1:6" s="17" customFormat="1" x14ac:dyDescent="0.3">
      <c r="A66" s="11" t="s">
        <v>49</v>
      </c>
      <c r="B66" s="18">
        <v>24500000</v>
      </c>
      <c r="C66" s="18">
        <v>24500000</v>
      </c>
      <c r="D66" s="18">
        <v>0</v>
      </c>
      <c r="E66" s="16">
        <v>0</v>
      </c>
      <c r="F66" s="19">
        <v>0</v>
      </c>
    </row>
    <row r="67" spans="1:6" s="17" customFormat="1" x14ac:dyDescent="0.3">
      <c r="A67" s="11" t="s">
        <v>50</v>
      </c>
      <c r="B67" s="18">
        <v>22320000</v>
      </c>
      <c r="C67" s="18">
        <v>22320000</v>
      </c>
      <c r="D67" s="18">
        <v>7385370</v>
      </c>
      <c r="E67" s="16">
        <v>2590687</v>
      </c>
      <c r="F67" s="19">
        <v>9976057</v>
      </c>
    </row>
    <row r="68" spans="1:6" s="17" customFormat="1" x14ac:dyDescent="0.3">
      <c r="A68" s="11" t="s">
        <v>67</v>
      </c>
      <c r="B68" s="18">
        <v>1030340000</v>
      </c>
      <c r="C68" s="18">
        <v>930340000</v>
      </c>
      <c r="D68" s="18">
        <v>203623000</v>
      </c>
      <c r="E68" s="16">
        <v>30030000</v>
      </c>
      <c r="F68" s="19">
        <v>233653000</v>
      </c>
    </row>
    <row r="69" spans="1:6" s="17" customFormat="1" x14ac:dyDescent="0.3">
      <c r="A69" s="11" t="s">
        <v>68</v>
      </c>
      <c r="B69" s="18">
        <v>10157000000</v>
      </c>
      <c r="C69" s="18">
        <v>10157000000</v>
      </c>
      <c r="D69" s="18">
        <v>5622016963</v>
      </c>
      <c r="E69" s="16">
        <v>565002200</v>
      </c>
      <c r="F69" s="19">
        <v>6187019163</v>
      </c>
    </row>
    <row r="70" spans="1:6" s="17" customFormat="1" x14ac:dyDescent="0.3">
      <c r="A70" s="11" t="s">
        <v>52</v>
      </c>
      <c r="B70" s="18">
        <v>4218000000</v>
      </c>
      <c r="C70" s="18">
        <v>4218000000</v>
      </c>
      <c r="D70" s="18">
        <v>4183000000</v>
      </c>
      <c r="E70" s="16">
        <v>10000000</v>
      </c>
      <c r="F70" s="19">
        <v>4193000000</v>
      </c>
    </row>
    <row r="71" spans="1:6" s="17" customFormat="1" x14ac:dyDescent="0.3">
      <c r="A71" s="11" t="s">
        <v>59</v>
      </c>
      <c r="B71" s="18">
        <v>480000000</v>
      </c>
      <c r="C71" s="18">
        <v>480000000</v>
      </c>
      <c r="D71" s="18">
        <v>0</v>
      </c>
      <c r="E71" s="16">
        <v>0</v>
      </c>
      <c r="F71" s="19">
        <v>0</v>
      </c>
    </row>
    <row r="72" spans="1:6" s="17" customFormat="1" x14ac:dyDescent="0.3">
      <c r="A72" s="11" t="s">
        <v>53</v>
      </c>
      <c r="B72" s="18">
        <v>118351000</v>
      </c>
      <c r="C72" s="18">
        <v>118351000</v>
      </c>
      <c r="D72" s="18">
        <v>28752390</v>
      </c>
      <c r="E72" s="16">
        <v>4895050</v>
      </c>
      <c r="F72" s="19">
        <v>33647440</v>
      </c>
    </row>
    <row r="73" spans="1:6" s="17" customFormat="1" x14ac:dyDescent="0.3">
      <c r="A73" s="11" t="s">
        <v>55</v>
      </c>
      <c r="B73" s="18">
        <v>356301000</v>
      </c>
      <c r="C73" s="18">
        <v>356301000</v>
      </c>
      <c r="D73" s="18">
        <v>98940160</v>
      </c>
      <c r="E73" s="16">
        <v>102060290</v>
      </c>
      <c r="F73" s="19">
        <v>201000450</v>
      </c>
    </row>
    <row r="74" spans="1:6" s="17" customFormat="1" x14ac:dyDescent="0.3">
      <c r="A74" s="11" t="s">
        <v>69</v>
      </c>
      <c r="B74" s="18">
        <v>226274000000</v>
      </c>
      <c r="C74" s="18">
        <v>226274000000</v>
      </c>
      <c r="D74" s="18">
        <v>153602394948</v>
      </c>
      <c r="E74" s="16">
        <v>3460817120</v>
      </c>
      <c r="F74" s="19">
        <v>157063212068</v>
      </c>
    </row>
    <row r="75" spans="1:6" s="17" customFormat="1" x14ac:dyDescent="0.3">
      <c r="A75" s="11" t="s">
        <v>39</v>
      </c>
      <c r="B75" s="18">
        <v>651322000</v>
      </c>
      <c r="C75" s="18">
        <v>651322000</v>
      </c>
      <c r="D75" s="18">
        <v>225230417</v>
      </c>
      <c r="E75" s="16">
        <v>72949618</v>
      </c>
      <c r="F75" s="19">
        <v>298180035</v>
      </c>
    </row>
    <row r="76" spans="1:6" s="17" customFormat="1" x14ac:dyDescent="0.3">
      <c r="A76" s="11" t="s">
        <v>40</v>
      </c>
      <c r="B76" s="18">
        <v>15930000</v>
      </c>
      <c r="C76" s="18">
        <v>15930000</v>
      </c>
      <c r="D76" s="18">
        <v>514340</v>
      </c>
      <c r="E76" s="16">
        <v>0</v>
      </c>
      <c r="F76" s="19">
        <v>514340</v>
      </c>
    </row>
    <row r="77" spans="1:6" s="17" customFormat="1" x14ac:dyDescent="0.3">
      <c r="A77" s="11" t="s">
        <v>41</v>
      </c>
      <c r="B77" s="18">
        <v>3389888000</v>
      </c>
      <c r="C77" s="18">
        <v>3389888000</v>
      </c>
      <c r="D77" s="18">
        <v>801874846</v>
      </c>
      <c r="E77" s="16">
        <v>150662850</v>
      </c>
      <c r="F77" s="19">
        <v>952537696</v>
      </c>
    </row>
    <row r="78" spans="1:6" s="17" customFormat="1" x14ac:dyDescent="0.3">
      <c r="A78" s="11" t="s">
        <v>42</v>
      </c>
      <c r="B78" s="18">
        <v>1000000</v>
      </c>
      <c r="C78" s="18">
        <v>1000000</v>
      </c>
      <c r="D78" s="18">
        <v>239770</v>
      </c>
      <c r="E78" s="16">
        <v>39680</v>
      </c>
      <c r="F78" s="19">
        <v>279450</v>
      </c>
    </row>
    <row r="79" spans="1:6" s="17" customFormat="1" x14ac:dyDescent="0.3">
      <c r="A79" s="11" t="s">
        <v>46</v>
      </c>
      <c r="B79" s="18">
        <v>7800000</v>
      </c>
      <c r="C79" s="18">
        <v>7800000</v>
      </c>
      <c r="D79" s="18">
        <v>0</v>
      </c>
      <c r="E79" s="16">
        <v>0</v>
      </c>
      <c r="F79" s="19">
        <v>0</v>
      </c>
    </row>
    <row r="80" spans="1:6" s="17" customFormat="1" x14ac:dyDescent="0.3">
      <c r="A80" s="11" t="s">
        <v>48</v>
      </c>
      <c r="B80" s="18">
        <v>37840000</v>
      </c>
      <c r="C80" s="18">
        <v>37840000</v>
      </c>
      <c r="D80" s="18">
        <v>9283505</v>
      </c>
      <c r="E80" s="16">
        <v>4791202</v>
      </c>
      <c r="F80" s="19">
        <v>14074707</v>
      </c>
    </row>
    <row r="81" spans="1:6" s="17" customFormat="1" x14ac:dyDescent="0.3">
      <c r="A81" s="11" t="s">
        <v>50</v>
      </c>
      <c r="B81" s="18">
        <v>21340000</v>
      </c>
      <c r="C81" s="18">
        <v>21340000</v>
      </c>
      <c r="D81" s="18">
        <v>3409150</v>
      </c>
      <c r="E81" s="16">
        <v>276300</v>
      </c>
      <c r="F81" s="19">
        <v>3685450</v>
      </c>
    </row>
    <row r="82" spans="1:6" s="17" customFormat="1" x14ac:dyDescent="0.3">
      <c r="A82" s="11" t="s">
        <v>52</v>
      </c>
      <c r="B82" s="18">
        <v>37963000000</v>
      </c>
      <c r="C82" s="18">
        <v>37963000000</v>
      </c>
      <c r="D82" s="18">
        <v>27071547800</v>
      </c>
      <c r="E82" s="16">
        <v>3228426710</v>
      </c>
      <c r="F82" s="19">
        <v>30299974510</v>
      </c>
    </row>
    <row r="83" spans="1:6" s="17" customFormat="1" x14ac:dyDescent="0.3">
      <c r="A83" s="11" t="s">
        <v>53</v>
      </c>
      <c r="B83" s="18">
        <v>85880000</v>
      </c>
      <c r="C83" s="18">
        <v>85880000</v>
      </c>
      <c r="D83" s="18">
        <v>22295120</v>
      </c>
      <c r="E83" s="16">
        <v>3670760</v>
      </c>
      <c r="F83" s="19">
        <v>25965880</v>
      </c>
    </row>
    <row r="84" spans="1:6" s="17" customFormat="1" x14ac:dyDescent="0.3">
      <c r="A84" s="11" t="s">
        <v>64</v>
      </c>
      <c r="B84" s="18">
        <v>184100000000</v>
      </c>
      <c r="C84" s="18">
        <v>184100000000</v>
      </c>
      <c r="D84" s="18">
        <v>125468000000</v>
      </c>
      <c r="E84" s="16">
        <v>0</v>
      </c>
      <c r="F84" s="19">
        <v>125468000000</v>
      </c>
    </row>
    <row r="85" spans="1:6" s="17" customFormat="1" x14ac:dyDescent="0.3">
      <c r="A85" s="11" t="s">
        <v>21</v>
      </c>
      <c r="B85" s="18">
        <v>22374000000</v>
      </c>
      <c r="C85" s="18">
        <v>22374000000</v>
      </c>
      <c r="D85" s="18">
        <v>9270948086</v>
      </c>
      <c r="E85" s="16">
        <v>2334276733</v>
      </c>
      <c r="F85" s="19">
        <v>11605224819</v>
      </c>
    </row>
    <row r="86" spans="1:6" s="17" customFormat="1" x14ac:dyDescent="0.3">
      <c r="A86" s="11" t="s">
        <v>70</v>
      </c>
      <c r="B86" s="18">
        <v>22374000000</v>
      </c>
      <c r="C86" s="18">
        <v>22374000000</v>
      </c>
      <c r="D86" s="18">
        <v>9270948086</v>
      </c>
      <c r="E86" s="16">
        <v>2334276733</v>
      </c>
      <c r="F86" s="19">
        <v>11605224819</v>
      </c>
    </row>
    <row r="87" spans="1:6" s="17" customFormat="1" x14ac:dyDescent="0.3">
      <c r="A87" s="11" t="s">
        <v>71</v>
      </c>
      <c r="B87" s="18">
        <v>12332000000</v>
      </c>
      <c r="C87" s="18">
        <v>12332000000</v>
      </c>
      <c r="D87" s="18">
        <v>5397385051</v>
      </c>
      <c r="E87" s="16">
        <v>1695833861</v>
      </c>
      <c r="F87" s="19">
        <v>7093218912</v>
      </c>
    </row>
    <row r="88" spans="1:6" s="17" customFormat="1" x14ac:dyDescent="0.3">
      <c r="A88" s="11" t="s">
        <v>72</v>
      </c>
      <c r="B88" s="18">
        <v>12163633000</v>
      </c>
      <c r="C88" s="18">
        <v>12163633000</v>
      </c>
      <c r="D88" s="18">
        <v>5389134536</v>
      </c>
      <c r="E88" s="16">
        <v>1691799961</v>
      </c>
      <c r="F88" s="19">
        <v>7080934497</v>
      </c>
    </row>
    <row r="89" spans="1:6" s="17" customFormat="1" x14ac:dyDescent="0.3">
      <c r="A89" s="11" t="s">
        <v>73</v>
      </c>
      <c r="B89" s="18">
        <v>168367000</v>
      </c>
      <c r="C89" s="18">
        <v>168367000</v>
      </c>
      <c r="D89" s="18">
        <v>8250515</v>
      </c>
      <c r="E89" s="16">
        <v>4033900</v>
      </c>
      <c r="F89" s="19">
        <v>12284415</v>
      </c>
    </row>
    <row r="90" spans="1:6" s="17" customFormat="1" x14ac:dyDescent="0.3">
      <c r="A90" s="11" t="s">
        <v>74</v>
      </c>
      <c r="B90" s="18">
        <v>8065000000</v>
      </c>
      <c r="C90" s="18">
        <v>8065000000</v>
      </c>
      <c r="D90" s="18">
        <v>3234088154</v>
      </c>
      <c r="E90" s="16">
        <v>535193844</v>
      </c>
      <c r="F90" s="19">
        <v>3769281998</v>
      </c>
    </row>
    <row r="91" spans="1:6" s="17" customFormat="1" x14ac:dyDescent="0.3">
      <c r="A91" s="11" t="s">
        <v>39</v>
      </c>
      <c r="B91" s="18">
        <v>1014000000</v>
      </c>
      <c r="C91" s="18">
        <v>1014000000</v>
      </c>
      <c r="D91" s="18">
        <v>493505358</v>
      </c>
      <c r="E91" s="16">
        <v>148970515</v>
      </c>
      <c r="F91" s="19">
        <v>642475873</v>
      </c>
    </row>
    <row r="92" spans="1:6" s="17" customFormat="1" x14ac:dyDescent="0.3">
      <c r="A92" s="11" t="s">
        <v>40</v>
      </c>
      <c r="B92" s="18">
        <v>7600000</v>
      </c>
      <c r="C92" s="18">
        <v>7600000</v>
      </c>
      <c r="D92" s="18">
        <v>0</v>
      </c>
      <c r="E92" s="16">
        <v>0</v>
      </c>
      <c r="F92" s="19">
        <v>0</v>
      </c>
    </row>
    <row r="93" spans="1:6" s="17" customFormat="1" x14ac:dyDescent="0.3">
      <c r="A93" s="11" t="s">
        <v>41</v>
      </c>
      <c r="B93" s="18">
        <v>1223524000</v>
      </c>
      <c r="C93" s="18">
        <v>1180524000</v>
      </c>
      <c r="D93" s="18">
        <v>431941975</v>
      </c>
      <c r="E93" s="16">
        <v>59150045</v>
      </c>
      <c r="F93" s="19">
        <v>491092020</v>
      </c>
    </row>
    <row r="94" spans="1:6" s="17" customFormat="1" x14ac:dyDescent="0.3">
      <c r="A94" s="11" t="s">
        <v>42</v>
      </c>
      <c r="B94" s="18">
        <v>1934000000</v>
      </c>
      <c r="C94" s="18">
        <v>1934000000</v>
      </c>
      <c r="D94" s="18">
        <v>245727047</v>
      </c>
      <c r="E94" s="16">
        <v>95409899</v>
      </c>
      <c r="F94" s="19">
        <v>341136946</v>
      </c>
    </row>
    <row r="95" spans="1:6" s="17" customFormat="1" x14ac:dyDescent="0.3">
      <c r="A95" s="11" t="s">
        <v>56</v>
      </c>
      <c r="B95" s="18">
        <v>7000000</v>
      </c>
      <c r="C95" s="18">
        <v>7000000</v>
      </c>
      <c r="D95" s="18">
        <v>1499300</v>
      </c>
      <c r="E95" s="16">
        <v>0</v>
      </c>
      <c r="F95" s="19">
        <v>1499300</v>
      </c>
    </row>
    <row r="96" spans="1:6" s="17" customFormat="1" x14ac:dyDescent="0.3">
      <c r="A96" s="11" t="s">
        <v>43</v>
      </c>
      <c r="B96" s="18">
        <v>4820000</v>
      </c>
      <c r="C96" s="18">
        <v>4820000</v>
      </c>
      <c r="D96" s="18">
        <v>1078800</v>
      </c>
      <c r="E96" s="16">
        <v>237450</v>
      </c>
      <c r="F96" s="19">
        <v>1316250</v>
      </c>
    </row>
    <row r="97" spans="1:6" s="17" customFormat="1" x14ac:dyDescent="0.3">
      <c r="A97" s="11" t="s">
        <v>44</v>
      </c>
      <c r="B97" s="18">
        <v>161000000</v>
      </c>
      <c r="C97" s="18">
        <v>161000000</v>
      </c>
      <c r="D97" s="18">
        <v>34715799</v>
      </c>
      <c r="E97" s="16">
        <v>18019040</v>
      </c>
      <c r="F97" s="19">
        <v>52734839</v>
      </c>
    </row>
    <row r="98" spans="1:6" s="17" customFormat="1" x14ac:dyDescent="0.3">
      <c r="A98" s="11" t="s">
        <v>58</v>
      </c>
      <c r="B98" s="18">
        <v>87000000</v>
      </c>
      <c r="C98" s="18">
        <v>87000000</v>
      </c>
      <c r="D98" s="18">
        <v>71276169</v>
      </c>
      <c r="E98" s="16">
        <v>1760478</v>
      </c>
      <c r="F98" s="19">
        <v>73036647</v>
      </c>
    </row>
    <row r="99" spans="1:6" s="17" customFormat="1" x14ac:dyDescent="0.3">
      <c r="A99" s="11" t="s">
        <v>45</v>
      </c>
      <c r="B99" s="18">
        <v>275000000</v>
      </c>
      <c r="C99" s="18">
        <v>275000000</v>
      </c>
      <c r="D99" s="18">
        <v>107772320</v>
      </c>
      <c r="E99" s="16">
        <v>35875720</v>
      </c>
      <c r="F99" s="19">
        <v>143648040</v>
      </c>
    </row>
    <row r="100" spans="1:6" s="17" customFormat="1" x14ac:dyDescent="0.3">
      <c r="A100" s="11" t="s">
        <v>46</v>
      </c>
      <c r="B100" s="18">
        <v>416000000</v>
      </c>
      <c r="C100" s="18">
        <v>416000000</v>
      </c>
      <c r="D100" s="18">
        <v>190264768</v>
      </c>
      <c r="E100" s="16">
        <v>27522336</v>
      </c>
      <c r="F100" s="19">
        <v>217787104</v>
      </c>
    </row>
    <row r="101" spans="1:6" s="17" customFormat="1" x14ac:dyDescent="0.3">
      <c r="A101" s="11" t="s">
        <v>75</v>
      </c>
      <c r="B101" s="18">
        <v>1542000000</v>
      </c>
      <c r="C101" s="18">
        <v>1580000000</v>
      </c>
      <c r="D101" s="18">
        <v>662547036</v>
      </c>
      <c r="E101" s="16">
        <v>131034660</v>
      </c>
      <c r="F101" s="19">
        <v>793581696</v>
      </c>
    </row>
    <row r="102" spans="1:6" s="17" customFormat="1" x14ac:dyDescent="0.3">
      <c r="A102" s="11" t="s">
        <v>76</v>
      </c>
      <c r="B102" s="18">
        <v>27677000</v>
      </c>
      <c r="C102" s="18">
        <v>27677000</v>
      </c>
      <c r="D102" s="18">
        <v>9986710</v>
      </c>
      <c r="E102" s="16">
        <v>1918410</v>
      </c>
      <c r="F102" s="19">
        <v>11905120</v>
      </c>
    </row>
    <row r="103" spans="1:6" s="17" customFormat="1" x14ac:dyDescent="0.3">
      <c r="A103" s="11" t="s">
        <v>48</v>
      </c>
      <c r="B103" s="18">
        <v>33707000</v>
      </c>
      <c r="C103" s="18">
        <v>38707000</v>
      </c>
      <c r="D103" s="18">
        <v>37116312</v>
      </c>
      <c r="E103" s="16">
        <v>-2266729</v>
      </c>
      <c r="F103" s="19">
        <v>34849583</v>
      </c>
    </row>
    <row r="104" spans="1:6" s="17" customFormat="1" x14ac:dyDescent="0.3">
      <c r="A104" s="11" t="s">
        <v>49</v>
      </c>
      <c r="B104" s="18">
        <v>35218000</v>
      </c>
      <c r="C104" s="18">
        <v>35218000</v>
      </c>
      <c r="D104" s="18">
        <v>7500000</v>
      </c>
      <c r="E104" s="16">
        <v>0</v>
      </c>
      <c r="F104" s="19">
        <v>7500000</v>
      </c>
    </row>
    <row r="105" spans="1:6" s="17" customFormat="1" x14ac:dyDescent="0.3">
      <c r="A105" s="11" t="s">
        <v>50</v>
      </c>
      <c r="B105" s="18">
        <v>41661000</v>
      </c>
      <c r="C105" s="18">
        <v>41661000</v>
      </c>
      <c r="D105" s="18">
        <v>10056960</v>
      </c>
      <c r="E105" s="16">
        <v>4169850</v>
      </c>
      <c r="F105" s="19">
        <v>14226810</v>
      </c>
    </row>
    <row r="106" spans="1:6" s="17" customFormat="1" x14ac:dyDescent="0.3">
      <c r="A106" s="11" t="s">
        <v>77</v>
      </c>
      <c r="B106" s="18">
        <v>95693000</v>
      </c>
      <c r="C106" s="18">
        <v>95693000</v>
      </c>
      <c r="D106" s="18">
        <v>33287776</v>
      </c>
      <c r="E106" s="16">
        <v>6352220</v>
      </c>
      <c r="F106" s="19">
        <v>39639996</v>
      </c>
    </row>
    <row r="107" spans="1:6" s="17" customFormat="1" x14ac:dyDescent="0.3">
      <c r="A107" s="11" t="s">
        <v>78</v>
      </c>
      <c r="B107" s="18">
        <v>121200000</v>
      </c>
      <c r="C107" s="18">
        <v>121200000</v>
      </c>
      <c r="D107" s="18">
        <v>59400000</v>
      </c>
      <c r="E107" s="16">
        <v>0</v>
      </c>
      <c r="F107" s="19">
        <v>59400000</v>
      </c>
    </row>
    <row r="108" spans="1:6" s="17" customFormat="1" x14ac:dyDescent="0.3">
      <c r="A108" s="11" t="s">
        <v>53</v>
      </c>
      <c r="B108" s="18">
        <v>188900000</v>
      </c>
      <c r="C108" s="18">
        <v>188900000</v>
      </c>
      <c r="D108" s="18">
        <v>43283850</v>
      </c>
      <c r="E108" s="16">
        <v>7039950</v>
      </c>
      <c r="F108" s="19">
        <v>50323800</v>
      </c>
    </row>
    <row r="109" spans="1:6" s="17" customFormat="1" x14ac:dyDescent="0.3">
      <c r="A109" s="11" t="s">
        <v>54</v>
      </c>
      <c r="B109" s="18">
        <v>738000000</v>
      </c>
      <c r="C109" s="18">
        <v>738000000</v>
      </c>
      <c r="D109" s="18">
        <v>729327974</v>
      </c>
      <c r="E109" s="16">
        <v>0</v>
      </c>
      <c r="F109" s="19">
        <v>729327974</v>
      </c>
    </row>
    <row r="110" spans="1:6" s="17" customFormat="1" x14ac:dyDescent="0.3">
      <c r="A110" s="11" t="s">
        <v>55</v>
      </c>
      <c r="B110" s="18">
        <v>111000000</v>
      </c>
      <c r="C110" s="18">
        <v>111000000</v>
      </c>
      <c r="D110" s="18">
        <v>63800000</v>
      </c>
      <c r="E110" s="16">
        <v>0</v>
      </c>
      <c r="F110" s="19">
        <v>63800000</v>
      </c>
    </row>
    <row r="111" spans="1:6" s="17" customFormat="1" x14ac:dyDescent="0.3">
      <c r="A111" s="11" t="s">
        <v>79</v>
      </c>
      <c r="B111" s="18">
        <v>553000000</v>
      </c>
      <c r="C111" s="18">
        <v>553000000</v>
      </c>
      <c r="D111" s="18">
        <v>207871681</v>
      </c>
      <c r="E111" s="16">
        <v>15107560</v>
      </c>
      <c r="F111" s="19">
        <v>222979241</v>
      </c>
    </row>
    <row r="112" spans="1:6" s="17" customFormat="1" x14ac:dyDescent="0.3">
      <c r="A112" s="11" t="s">
        <v>40</v>
      </c>
      <c r="B112" s="18">
        <v>9400000</v>
      </c>
      <c r="C112" s="18">
        <v>9400000</v>
      </c>
      <c r="D112" s="18">
        <v>3870770</v>
      </c>
      <c r="E112" s="16">
        <v>0</v>
      </c>
      <c r="F112" s="19">
        <v>3870770</v>
      </c>
    </row>
    <row r="113" spans="1:6" s="17" customFormat="1" x14ac:dyDescent="0.3">
      <c r="A113" s="11" t="s">
        <v>41</v>
      </c>
      <c r="B113" s="18">
        <v>479741000</v>
      </c>
      <c r="C113" s="18">
        <v>479741000</v>
      </c>
      <c r="D113" s="18">
        <v>159328511</v>
      </c>
      <c r="E113" s="16">
        <v>11341970</v>
      </c>
      <c r="F113" s="19">
        <v>170670481</v>
      </c>
    </row>
    <row r="114" spans="1:6" s="17" customFormat="1" x14ac:dyDescent="0.3">
      <c r="A114" s="11" t="s">
        <v>42</v>
      </c>
      <c r="B114" s="18">
        <v>1200000</v>
      </c>
      <c r="C114" s="18">
        <v>1200000</v>
      </c>
      <c r="D114" s="18">
        <v>38700</v>
      </c>
      <c r="E114" s="16">
        <v>16540</v>
      </c>
      <c r="F114" s="19">
        <v>55240</v>
      </c>
    </row>
    <row r="115" spans="1:6" s="17" customFormat="1" x14ac:dyDescent="0.3">
      <c r="A115" s="11" t="s">
        <v>43</v>
      </c>
      <c r="B115" s="18">
        <v>3750000</v>
      </c>
      <c r="C115" s="18">
        <v>3750000</v>
      </c>
      <c r="D115" s="18">
        <v>2419800</v>
      </c>
      <c r="E115" s="16">
        <v>0</v>
      </c>
      <c r="F115" s="19">
        <v>2419800</v>
      </c>
    </row>
    <row r="116" spans="1:6" s="17" customFormat="1" x14ac:dyDescent="0.3">
      <c r="A116" s="11" t="s">
        <v>48</v>
      </c>
      <c r="B116" s="18">
        <v>47917000</v>
      </c>
      <c r="C116" s="18">
        <v>47917000</v>
      </c>
      <c r="D116" s="18">
        <v>34119090</v>
      </c>
      <c r="E116" s="16">
        <v>2923290</v>
      </c>
      <c r="F116" s="19">
        <v>37042380</v>
      </c>
    </row>
    <row r="117" spans="1:6" s="17" customFormat="1" x14ac:dyDescent="0.3">
      <c r="A117" s="11" t="s">
        <v>50</v>
      </c>
      <c r="B117" s="18">
        <v>10992000</v>
      </c>
      <c r="C117" s="18">
        <v>10992000</v>
      </c>
      <c r="D117" s="18">
        <v>8094810</v>
      </c>
      <c r="E117" s="16">
        <v>825760</v>
      </c>
      <c r="F117" s="19">
        <v>8920570</v>
      </c>
    </row>
    <row r="118" spans="1:6" s="17" customFormat="1" x14ac:dyDescent="0.3">
      <c r="A118" s="11" t="s">
        <v>80</v>
      </c>
      <c r="B118" s="18">
        <v>1424000000</v>
      </c>
      <c r="C118" s="18">
        <v>1424000000</v>
      </c>
      <c r="D118" s="18">
        <v>431603200</v>
      </c>
      <c r="E118" s="16">
        <v>88141468</v>
      </c>
      <c r="F118" s="19">
        <v>519744668</v>
      </c>
    </row>
    <row r="119" spans="1:6" s="17" customFormat="1" x14ac:dyDescent="0.3">
      <c r="A119" s="11" t="s">
        <v>39</v>
      </c>
      <c r="B119" s="18">
        <v>218708000</v>
      </c>
      <c r="C119" s="18">
        <v>218708000</v>
      </c>
      <c r="D119" s="18">
        <v>117993490</v>
      </c>
      <c r="E119" s="16">
        <v>39297128</v>
      </c>
      <c r="F119" s="19">
        <v>157290618</v>
      </c>
    </row>
    <row r="120" spans="1:6" s="17" customFormat="1" x14ac:dyDescent="0.3">
      <c r="A120" s="11" t="s">
        <v>41</v>
      </c>
      <c r="B120" s="18">
        <v>84744000</v>
      </c>
      <c r="C120" s="18">
        <v>84744000</v>
      </c>
      <c r="D120" s="18">
        <v>16180490</v>
      </c>
      <c r="E120" s="16">
        <v>6281470</v>
      </c>
      <c r="F120" s="20">
        <v>22461960</v>
      </c>
    </row>
    <row r="121" spans="1:6" s="17" customFormat="1" x14ac:dyDescent="0.3">
      <c r="A121" s="11" t="s">
        <v>42</v>
      </c>
      <c r="B121" s="18">
        <v>33115000</v>
      </c>
      <c r="C121" s="18">
        <v>33115000</v>
      </c>
      <c r="D121" s="18">
        <v>3020010</v>
      </c>
      <c r="E121" s="16">
        <v>70260</v>
      </c>
      <c r="F121" s="20">
        <v>3090270</v>
      </c>
    </row>
    <row r="122" spans="1:6" s="17" customFormat="1" x14ac:dyDescent="0.3">
      <c r="A122" s="11" t="s">
        <v>44</v>
      </c>
      <c r="B122" s="18">
        <v>73200000</v>
      </c>
      <c r="C122" s="18">
        <v>73200000</v>
      </c>
      <c r="D122" s="18">
        <v>34848000</v>
      </c>
      <c r="E122" s="16">
        <v>7975000</v>
      </c>
      <c r="F122" s="20">
        <v>42823000</v>
      </c>
    </row>
    <row r="123" spans="1:6" s="17" customFormat="1" x14ac:dyDescent="0.3">
      <c r="A123" s="11" t="s">
        <v>75</v>
      </c>
      <c r="B123" s="18">
        <v>317000000</v>
      </c>
      <c r="C123" s="18">
        <v>317000000</v>
      </c>
      <c r="D123" s="18">
        <v>131306940</v>
      </c>
      <c r="E123" s="16">
        <v>32576650</v>
      </c>
      <c r="F123" s="20">
        <v>163883590</v>
      </c>
    </row>
    <row r="124" spans="1:6" s="17" customFormat="1" x14ac:dyDescent="0.3">
      <c r="A124" s="11" t="s">
        <v>50</v>
      </c>
      <c r="B124" s="18">
        <v>806000</v>
      </c>
      <c r="C124" s="18">
        <v>806000</v>
      </c>
      <c r="D124" s="18">
        <v>382410</v>
      </c>
      <c r="E124" s="16">
        <v>64650</v>
      </c>
      <c r="F124" s="20">
        <v>447060</v>
      </c>
    </row>
    <row r="125" spans="1:6" s="17" customFormat="1" x14ac:dyDescent="0.3">
      <c r="A125" s="11" t="s">
        <v>67</v>
      </c>
      <c r="B125" s="18">
        <v>446000000</v>
      </c>
      <c r="C125" s="18">
        <v>446000000</v>
      </c>
      <c r="D125" s="18">
        <v>0</v>
      </c>
      <c r="E125" s="16">
        <v>0</v>
      </c>
      <c r="F125" s="20">
        <v>0</v>
      </c>
    </row>
    <row r="126" spans="1:6" s="17" customFormat="1" x14ac:dyDescent="0.3">
      <c r="A126" s="11" t="s">
        <v>53</v>
      </c>
      <c r="B126" s="18">
        <v>41292000</v>
      </c>
      <c r="C126" s="18">
        <v>41292000</v>
      </c>
      <c r="D126" s="18">
        <v>10393710</v>
      </c>
      <c r="E126" s="16">
        <v>1876310</v>
      </c>
      <c r="F126" s="20">
        <v>12270020</v>
      </c>
    </row>
    <row r="127" spans="1:6" s="17" customFormat="1" x14ac:dyDescent="0.3">
      <c r="A127" s="11" t="s">
        <v>55</v>
      </c>
      <c r="B127" s="18">
        <v>209135000</v>
      </c>
      <c r="C127" s="18">
        <v>209135000</v>
      </c>
      <c r="D127" s="18">
        <v>117478150</v>
      </c>
      <c r="E127" s="16">
        <v>0</v>
      </c>
      <c r="F127" s="20">
        <v>117478150</v>
      </c>
    </row>
    <row r="128" spans="1:6" s="17" customFormat="1" x14ac:dyDescent="0.3">
      <c r="A128" s="11" t="s">
        <v>81</v>
      </c>
      <c r="B128" s="18">
        <v>3000000000</v>
      </c>
      <c r="C128" s="18">
        <v>3000000000</v>
      </c>
      <c r="D128" s="18">
        <v>0</v>
      </c>
      <c r="E128" s="16">
        <v>0</v>
      </c>
      <c r="F128" s="20">
        <v>0</v>
      </c>
    </row>
    <row r="129" spans="1:6" s="17" customFormat="1" x14ac:dyDescent="0.3">
      <c r="A129" s="11" t="s">
        <v>82</v>
      </c>
      <c r="B129" s="18">
        <v>3000000000</v>
      </c>
      <c r="C129" s="18">
        <v>3000000000</v>
      </c>
      <c r="D129" s="18">
        <v>0</v>
      </c>
      <c r="E129" s="16">
        <v>0</v>
      </c>
      <c r="F129" s="20">
        <v>0</v>
      </c>
    </row>
    <row r="130" spans="1:6" s="17" customFormat="1" x14ac:dyDescent="0.3">
      <c r="A130" s="11" t="s">
        <v>83</v>
      </c>
      <c r="B130" s="18">
        <v>3000000000</v>
      </c>
      <c r="C130" s="18">
        <v>3000000000</v>
      </c>
      <c r="D130" s="18">
        <v>0</v>
      </c>
      <c r="E130" s="16">
        <v>0</v>
      </c>
      <c r="F130" s="20">
        <v>0</v>
      </c>
    </row>
    <row r="131" spans="1:6" s="17" customFormat="1" x14ac:dyDescent="0.3">
      <c r="A131" s="11" t="s">
        <v>84</v>
      </c>
      <c r="B131" s="18">
        <v>3000000000</v>
      </c>
      <c r="C131" s="18">
        <v>3000000000</v>
      </c>
      <c r="D131" s="18">
        <v>0</v>
      </c>
      <c r="E131" s="16">
        <v>0</v>
      </c>
      <c r="F131" s="20">
        <v>0</v>
      </c>
    </row>
    <row r="132" spans="1:6" s="17" customFormat="1" x14ac:dyDescent="0.3">
      <c r="A132" s="11" t="s">
        <v>25</v>
      </c>
      <c r="B132" s="18">
        <v>133019000000</v>
      </c>
      <c r="C132" s="18">
        <v>128871000000</v>
      </c>
      <c r="D132" s="18">
        <v>0</v>
      </c>
      <c r="E132" s="16">
        <v>0</v>
      </c>
      <c r="F132" s="20">
        <v>0</v>
      </c>
    </row>
    <row r="133" spans="1:6" s="17" customFormat="1" x14ac:dyDescent="0.3">
      <c r="A133" s="11" t="s">
        <v>85</v>
      </c>
      <c r="B133" s="18">
        <v>133019000000</v>
      </c>
      <c r="C133" s="18">
        <v>128871000000</v>
      </c>
      <c r="D133" s="18">
        <v>0</v>
      </c>
      <c r="E133" s="16">
        <v>0</v>
      </c>
      <c r="F133" s="20">
        <v>0</v>
      </c>
    </row>
    <row r="134" spans="1:6" s="17" customFormat="1" x14ac:dyDescent="0.3">
      <c r="A134" s="11" t="s">
        <v>86</v>
      </c>
      <c r="B134" s="18">
        <v>133019000000</v>
      </c>
      <c r="C134" s="18">
        <v>128871000000</v>
      </c>
      <c r="D134" s="18">
        <v>0</v>
      </c>
      <c r="E134" s="16">
        <v>0</v>
      </c>
      <c r="F134" s="20">
        <v>0</v>
      </c>
    </row>
    <row r="135" spans="1:6" s="17" customFormat="1" x14ac:dyDescent="0.3">
      <c r="A135" s="11" t="s">
        <v>87</v>
      </c>
      <c r="B135" s="18">
        <v>133019000000</v>
      </c>
      <c r="C135" s="18">
        <v>128871000000</v>
      </c>
      <c r="D135" s="18">
        <v>0</v>
      </c>
      <c r="E135" s="16">
        <v>0</v>
      </c>
      <c r="F135" s="20">
        <v>0</v>
      </c>
    </row>
    <row r="136" spans="1:6" s="17" customFormat="1" x14ac:dyDescent="0.3">
      <c r="A136" s="21" t="s">
        <v>88</v>
      </c>
      <c r="B136" s="22">
        <v>116000000</v>
      </c>
      <c r="C136" s="22">
        <v>116000000</v>
      </c>
      <c r="D136" s="22">
        <v>115122133</v>
      </c>
      <c r="E136" s="22">
        <v>0</v>
      </c>
      <c r="F136" s="23">
        <v>115122133</v>
      </c>
    </row>
    <row r="137" spans="1:6" s="17" customFormat="1" x14ac:dyDescent="0.3">
      <c r="A137" s="21" t="s">
        <v>89</v>
      </c>
      <c r="B137" s="22">
        <v>116000000</v>
      </c>
      <c r="C137" s="22">
        <v>116000000</v>
      </c>
      <c r="D137" s="22">
        <v>115122133</v>
      </c>
      <c r="E137" s="22">
        <v>0</v>
      </c>
      <c r="F137" s="23">
        <v>115122133</v>
      </c>
    </row>
    <row r="138" spans="1:6" s="17" customFormat="1" x14ac:dyDescent="0.3">
      <c r="A138" s="21" t="s">
        <v>90</v>
      </c>
      <c r="B138" s="22">
        <v>116000000</v>
      </c>
      <c r="C138" s="22">
        <v>116000000</v>
      </c>
      <c r="D138" s="22">
        <v>115122133</v>
      </c>
      <c r="E138" s="22">
        <v>0</v>
      </c>
      <c r="F138" s="23">
        <v>115122133</v>
      </c>
    </row>
    <row r="139" spans="1:6" s="17" customFormat="1" x14ac:dyDescent="0.3">
      <c r="A139" s="21" t="s">
        <v>47</v>
      </c>
      <c r="B139" s="22">
        <v>116000000</v>
      </c>
      <c r="C139" s="22">
        <v>116000000</v>
      </c>
      <c r="D139" s="22">
        <v>115122133</v>
      </c>
      <c r="E139" s="22">
        <v>0</v>
      </c>
      <c r="F139" s="23">
        <v>115122133</v>
      </c>
    </row>
    <row r="140" spans="1:6" s="17" customFormat="1" x14ac:dyDescent="0.3">
      <c r="A140" s="24" t="s">
        <v>91</v>
      </c>
      <c r="B140" s="25">
        <v>524103000000</v>
      </c>
      <c r="C140" s="25">
        <v>524103000000</v>
      </c>
      <c r="D140" s="25">
        <v>247594314426</v>
      </c>
      <c r="E140" s="25">
        <v>13980069993</v>
      </c>
      <c r="F140" s="25">
        <v>261574384419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7월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2022-07-29T05:56:03Z</dcterms:modified>
</cp:coreProperties>
</file>