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지출" sheetId="2" r:id="rId1"/>
    <sheet name="Sheet1" sheetId="3" state="hidden" r:id="rId2"/>
  </sheets>
  <definedNames>
    <definedName name="_xlnm.Print_Area" localSheetId="0">지출!$A$1:$N$30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18" i="2"/>
  <c r="L7" i="2"/>
  <c r="K29" i="2"/>
  <c r="K28" i="2" s="1"/>
  <c r="K19" i="2"/>
  <c r="K18" i="2" s="1"/>
  <c r="J29" i="2"/>
  <c r="J28" i="2" s="1"/>
  <c r="J19" i="2"/>
  <c r="J18" i="2" s="1"/>
  <c r="L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<sst xmlns="http://schemas.openxmlformats.org/spreadsheetml/2006/main" count="186" uniqueCount="95">
  <si>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</si>
  <si>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</si>
  <si>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</si>
  <si>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</si>
  <si>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</si>
  <si>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</si>
  <si>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</si>
  <si>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</si>
  <si>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</si>
  <si>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</si>
  <si>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</si>
  <si>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</si>
  <si>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</si>
  <si>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</si>
  <si>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</si>
  <si>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</si>
  <si>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</si>
  <si>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</si>
  <si>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</si>
  <si>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</si>
  <si>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</si>
  <si>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</si>
  <si>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</si>
  <si>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</si>
  <si>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</si>
  <si>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</si>
  <si>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</si>
  <si>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</si>
  <si>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</si>
  <si>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</si>
  <si>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</si>
  <si>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</si>
  <si>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</si>
  <si>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</si>
  <si>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</si>
  <si>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</si>
  <si>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</si>
  <si>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</si>
  <si>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</si>
  <si>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</si>
  <si>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</si>
  <si>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</si>
  <si>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</si>
  <si>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</si>
  <si>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</si>
  <si>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</si>
  <si>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</si>
  <si>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</si>
  <si>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</si>
  <si>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</si>
  <si>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</si>
  <si>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</si>
  <si>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</si>
  <si>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</si>
  <si>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</si>
  <si>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</si>
  <si>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</si>
  <si>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</si>
  <si>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</si>
  <si>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</si>
  <si>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</si>
  <si>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</si>
  <si>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</si>
  <si>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</si>
  <si>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</si>
  <si>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</si>
  <si>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</si>
  <si>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</si>
  <si>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</si>
  <si>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</si>
  <si>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</si>
  <si>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</si>
  <si>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</si>
  <si>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</si>
  <si>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</si>
  <si>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</si>
  <si>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</si>
  <si>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</si>
  <si>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</si>
  <si>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</si>
  <si>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</si>
  <si>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</si>
  <si>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</si>
  <si>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</si>
  <si>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</si>
  <si>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</si>
  <si>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</si>
  <si>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</si>
  <si>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</si>
  <si>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</si>
  <si>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</si>
  <si>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</si>
  <si>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</si>
  <si>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</si>
  <si>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9월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</si>
</sst>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9" fillId="0" borderId="5" xfId="2" applyFont="1" applyFill="1" applyBorder="1" applyAlignment="1">
      <alignment horizontal="left" vertical="center"/>
    </xf>
    <xf numFmtId="41" fontId="9" fillId="0" borderId="1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O1" sqref="O1"/>
    </sheetView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7" t="s">
        <v>5</v>
      </c>
      <c r="F3" s="37"/>
      <c r="G3" s="37"/>
      <c r="H3" s="37"/>
      <c r="I3" s="37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3" t="s">
        <v>88</v>
      </c>
      <c r="B4" s="34" t="s">
        <v>94</v>
      </c>
      <c r="C4" s="35" t="s">
        <v>93</v>
      </c>
      <c r="D4" s="35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539637000000</v>
      </c>
      <c r="L4" s="22">
        <f t="shared" si="0"/>
        <v>9884475502</v>
      </c>
      <c r="M4" s="22">
        <f t="shared" si="0"/>
        <v>297155536363</v>
      </c>
      <c r="N4" s="22">
        <f t="shared" si="0"/>
        <v>297155536363</v>
      </c>
    </row>
    <row r="5" spans="1:16" x14ac:dyDescent="0.3">
      <c r="A5" s="33"/>
      <c r="B5" s="34"/>
      <c r="C5" s="35"/>
      <c r="D5" s="35"/>
      <c r="E5" s="28"/>
      <c r="F5" s="31" t="s">
        <v>23</v>
      </c>
      <c r="G5" s="32"/>
      <c r="H5" s="32"/>
      <c r="I5" s="32"/>
      <c r="J5" s="22">
        <f>J6+J18</f>
        <v>402480000000</v>
      </c>
      <c r="K5" s="22">
        <f>K6+K18</f>
        <v>402480000000</v>
      </c>
      <c r="L5" s="22">
        <f t="shared" ref="L5:M5" si="1">L6+L18</f>
        <v>7622834822</v>
      </c>
      <c r="M5" s="22">
        <f t="shared" si="1"/>
        <v>283257166974</v>
      </c>
      <c r="N5" s="22">
        <f>N6+N18</f>
        <v>283257166974</v>
      </c>
    </row>
    <row r="6" spans="1:16" x14ac:dyDescent="0.3">
      <c r="A6" s="33"/>
      <c r="B6" s="34"/>
      <c r="C6" s="35"/>
      <c r="D6" s="35"/>
      <c r="E6" s="29"/>
      <c r="F6" s="28"/>
      <c r="G6" s="31" t="s">
        <v>91</v>
      </c>
      <c r="H6" s="32"/>
      <c r="I6" s="32"/>
      <c r="J6" s="22">
        <f>J15+J7+J12</f>
        <v>384585000000</v>
      </c>
      <c r="K6" s="22">
        <f>K15+K7+K12</f>
        <v>384585000000</v>
      </c>
      <c r="L6" s="22">
        <f t="shared" ref="L6:M6" si="2">L15+L7+L12</f>
        <v>7622834822</v>
      </c>
      <c r="M6" s="22">
        <f t="shared" si="2"/>
        <v>283257166974</v>
      </c>
      <c r="N6" s="22">
        <f>N15+N7+N12</f>
        <v>283257166974</v>
      </c>
    </row>
    <row r="7" spans="1:16" x14ac:dyDescent="0.3">
      <c r="A7" s="33"/>
      <c r="B7" s="34"/>
      <c r="C7" s="35"/>
      <c r="D7" s="35"/>
      <c r="E7" s="29"/>
      <c r="F7" s="29"/>
      <c r="G7" s="28"/>
      <c r="H7" s="31" t="s">
        <v>12</v>
      </c>
      <c r="I7" s="32"/>
      <c r="J7" s="22">
        <f>SUM(J8:J11)</f>
        <v>103360000000</v>
      </c>
      <c r="K7" s="22">
        <f>SUM(K8:K11)</f>
        <v>103360000000</v>
      </c>
      <c r="L7" s="22">
        <f>SUM(L8:L11)</f>
        <v>4223571517</v>
      </c>
      <c r="M7" s="22">
        <f t="shared" ref="M7:N7" si="3">SUM(M8:M11)</f>
        <v>81259769244</v>
      </c>
      <c r="N7" s="22">
        <f t="shared" si="3"/>
        <v>81259769244</v>
      </c>
      <c r="O7" s="7"/>
      <c r="P7" s="6"/>
    </row>
    <row r="8" spans="1:16" x14ac:dyDescent="0.3">
      <c r="A8" s="33"/>
      <c r="B8" s="34"/>
      <c r="C8" s="35"/>
      <c r="D8" s="35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VLOOKUP(I8,Sheet1!$A$1:$F$138,5,0)</f>
        <v>3342120065</v>
      </c>
      <c r="M8" s="23">
        <f>VLOOKUP(I8,Sheet1!$A$1:$F$138,6,0)</f>
        <v>36450896098</v>
      </c>
      <c r="N8" s="23">
        <f>M8</f>
        <v>36450896098</v>
      </c>
    </row>
    <row r="9" spans="1:16" x14ac:dyDescent="0.3">
      <c r="A9" s="33"/>
      <c r="B9" s="34"/>
      <c r="C9" s="35"/>
      <c r="D9" s="35"/>
      <c r="E9" s="29"/>
      <c r="F9" s="29"/>
      <c r="G9" s="29"/>
      <c r="H9" s="26"/>
      <c r="I9" s="23" t="s">
        <v>26</v>
      </c>
      <c r="J9" s="23">
        <f>Sheet1!B23</f>
        <v>32629000000</v>
      </c>
      <c r="K9" s="23">
        <f>Sheet1!C23</f>
        <v>32629000000</v>
      </c>
      <c r="L9" s="23">
        <f>VLOOKUP(I9,Sheet1!$A$1:$F$138,5,0)</f>
        <v>881451452</v>
      </c>
      <c r="M9" s="23">
        <f>VLOOKUP(I9,Sheet1!$A$1:$F$138,6,0)</f>
        <v>25721873146</v>
      </c>
      <c r="N9" s="23">
        <f t="shared" ref="N9:N17" si="4">M9</f>
        <v>25721873146</v>
      </c>
    </row>
    <row r="10" spans="1:16" x14ac:dyDescent="0.3">
      <c r="A10" s="33"/>
      <c r="B10" s="34"/>
      <c r="C10" s="35"/>
      <c r="D10" s="35"/>
      <c r="E10" s="29"/>
      <c r="F10" s="29"/>
      <c r="G10" s="29"/>
      <c r="H10" s="26"/>
      <c r="I10" s="23" t="s">
        <v>27</v>
      </c>
      <c r="J10" s="23">
        <f>Sheet1!B44</f>
        <v>18000000000</v>
      </c>
      <c r="K10" s="23">
        <f>Sheet1!C44</f>
        <v>18000000000</v>
      </c>
      <c r="L10" s="23">
        <f>VLOOKUP(I10,Sheet1!$A$1:$F$138,5,0)</f>
        <v>0</v>
      </c>
      <c r="M10" s="23">
        <f>VLOOKUP(I10,Sheet1!$A$1:$F$138,6,0)</f>
        <v>18000000000</v>
      </c>
      <c r="N10" s="23">
        <f t="shared" si="4"/>
        <v>18000000000</v>
      </c>
    </row>
    <row r="11" spans="1:16" x14ac:dyDescent="0.3">
      <c r="A11" s="33"/>
      <c r="B11" s="34"/>
      <c r="C11" s="35"/>
      <c r="D11" s="35"/>
      <c r="E11" s="29"/>
      <c r="F11" s="29"/>
      <c r="G11" s="29"/>
      <c r="H11" s="27"/>
      <c r="I11" s="23" t="s">
        <v>28</v>
      </c>
      <c r="J11" s="23">
        <f>Sheet1!B46</f>
        <v>1087000000</v>
      </c>
      <c r="K11" s="23">
        <f>Sheet1!C46</f>
        <v>1087000000</v>
      </c>
      <c r="L11" s="23">
        <f>VLOOKUP(I11,Sheet1!$A$1:$F$138,5,0)</f>
        <v>0</v>
      </c>
      <c r="M11" s="23">
        <f>VLOOKUP(I11,Sheet1!$A$1:$F$138,6,0)</f>
        <v>1087000000</v>
      </c>
      <c r="N11" s="23">
        <f t="shared" si="4"/>
        <v>1087000000</v>
      </c>
    </row>
    <row r="12" spans="1:16" x14ac:dyDescent="0.3">
      <c r="A12" s="33"/>
      <c r="B12" s="34"/>
      <c r="C12" s="35"/>
      <c r="D12" s="35"/>
      <c r="E12" s="29"/>
      <c r="F12" s="29"/>
      <c r="G12" s="29"/>
      <c r="H12" s="31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258222485</v>
      </c>
      <c r="M12" s="22">
        <f t="shared" si="5"/>
        <v>9183147313</v>
      </c>
      <c r="N12" s="22">
        <f>SUM(N13:N14)</f>
        <v>9183147313</v>
      </c>
    </row>
    <row r="13" spans="1:16" x14ac:dyDescent="0.3">
      <c r="A13" s="33"/>
      <c r="B13" s="34"/>
      <c r="C13" s="35"/>
      <c r="D13" s="35"/>
      <c r="E13" s="29"/>
      <c r="F13" s="29"/>
      <c r="G13" s="29"/>
      <c r="H13" s="25"/>
      <c r="I13" s="23" t="s">
        <v>57</v>
      </c>
      <c r="J13" s="23">
        <f>Sheet1!B49</f>
        <v>3294000000</v>
      </c>
      <c r="K13" s="23">
        <f>Sheet1!C49</f>
        <v>3294000000</v>
      </c>
      <c r="L13" s="23">
        <f>VLOOKUP(I13,Sheet1!$A$1:$F$138,5,0)</f>
        <v>258222485</v>
      </c>
      <c r="M13" s="23">
        <f>VLOOKUP(I13,Sheet1!$A$1:$F$138,6,0)</f>
        <v>2360547313</v>
      </c>
      <c r="N13" s="23">
        <f t="shared" si="4"/>
        <v>2360547313</v>
      </c>
    </row>
    <row r="14" spans="1:16" x14ac:dyDescent="0.3">
      <c r="A14" s="33"/>
      <c r="B14" s="34"/>
      <c r="C14" s="35"/>
      <c r="D14" s="35"/>
      <c r="E14" s="29"/>
      <c r="F14" s="29"/>
      <c r="G14" s="29"/>
      <c r="H14" s="26"/>
      <c r="I14" s="23" t="s">
        <v>58</v>
      </c>
      <c r="J14" s="23">
        <f>Sheet1!B55</f>
        <v>7083000000</v>
      </c>
      <c r="K14" s="23">
        <f>Sheet1!C55</f>
        <v>7083000000</v>
      </c>
      <c r="L14" s="23">
        <f>VLOOKUP(I14,Sheet1!$A$1:$F$138,5,0)</f>
        <v>0</v>
      </c>
      <c r="M14" s="23">
        <f>VLOOKUP(I14,Sheet1!$A$1:$F$138,6,0)</f>
        <v>6822600000</v>
      </c>
      <c r="N14" s="23">
        <f t="shared" si="4"/>
        <v>6822600000</v>
      </c>
    </row>
    <row r="15" spans="1:16" x14ac:dyDescent="0.3">
      <c r="A15" s="33"/>
      <c r="B15" s="34"/>
      <c r="C15" s="35"/>
      <c r="D15" s="35"/>
      <c r="E15" s="29"/>
      <c r="F15" s="29"/>
      <c r="G15" s="29"/>
      <c r="H15" s="31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3141040820</v>
      </c>
      <c r="M15" s="22">
        <f t="shared" ref="M15" si="6">SUM(M16:M17)</f>
        <v>192814250417</v>
      </c>
      <c r="N15" s="22">
        <f>SUM(N16:N17)</f>
        <v>192814250417</v>
      </c>
    </row>
    <row r="16" spans="1:16" x14ac:dyDescent="0.3">
      <c r="A16" s="33"/>
      <c r="B16" s="34"/>
      <c r="C16" s="35"/>
      <c r="D16" s="35"/>
      <c r="E16" s="29"/>
      <c r="F16" s="29"/>
      <c r="G16" s="29"/>
      <c r="H16" s="25"/>
      <c r="I16" s="23" t="s">
        <v>90</v>
      </c>
      <c r="J16" s="23">
        <f>Sheet1!B59</f>
        <v>22055000000</v>
      </c>
      <c r="K16" s="23">
        <f>Sheet1!C59</f>
        <v>22055000000</v>
      </c>
      <c r="L16" s="23">
        <f>VLOOKUP(I16,Sheet1!$A$1:$F$138,5,0)</f>
        <v>1209810788</v>
      </c>
      <c r="M16" s="23">
        <f>VLOOKUP(I16,Sheet1!$A$1:$F$138,6,0)</f>
        <v>16447289889</v>
      </c>
      <c r="N16" s="23">
        <f t="shared" si="4"/>
        <v>16447289889</v>
      </c>
    </row>
    <row r="17" spans="1:14" x14ac:dyDescent="0.3">
      <c r="A17" s="33"/>
      <c r="B17" s="34"/>
      <c r="C17" s="35"/>
      <c r="D17" s="35"/>
      <c r="E17" s="29"/>
      <c r="F17" s="29"/>
      <c r="G17" s="30"/>
      <c r="H17" s="26"/>
      <c r="I17" s="23" t="s">
        <v>63</v>
      </c>
      <c r="J17" s="23">
        <f>Sheet1!B76</f>
        <v>248793000000</v>
      </c>
      <c r="K17" s="23">
        <f>Sheet1!C76</f>
        <v>248793000000</v>
      </c>
      <c r="L17" s="23">
        <f>VLOOKUP(I17,Sheet1!$A$1:$F$138,5,0)</f>
        <v>1931230032</v>
      </c>
      <c r="M17" s="23">
        <f>VLOOKUP(I17,Sheet1!$A$1:$F$138,6,0)</f>
        <v>176366960528</v>
      </c>
      <c r="N17" s="23">
        <f t="shared" si="4"/>
        <v>176366960528</v>
      </c>
    </row>
    <row r="18" spans="1:14" x14ac:dyDescent="0.3">
      <c r="A18" s="33"/>
      <c r="B18" s="34"/>
      <c r="C18" s="35"/>
      <c r="D18" s="35"/>
      <c r="E18" s="29"/>
      <c r="F18" s="29"/>
      <c r="G18" s="31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3"/>
      <c r="B19" s="34"/>
      <c r="C19" s="35"/>
      <c r="D19" s="35"/>
      <c r="E19" s="29"/>
      <c r="F19" s="29"/>
      <c r="G19" s="28"/>
      <c r="H19" s="31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3"/>
      <c r="B20" s="34"/>
      <c r="C20" s="35"/>
      <c r="D20" s="35"/>
      <c r="E20" s="29"/>
      <c r="F20" s="30"/>
      <c r="G20" s="30"/>
      <c r="H20" s="26"/>
      <c r="I20" s="23" t="s">
        <v>16</v>
      </c>
      <c r="J20" s="23">
        <f>Sheet1!B131</f>
        <v>17895000000</v>
      </c>
      <c r="K20" s="23">
        <f>Sheet1!C131</f>
        <v>17895000000</v>
      </c>
      <c r="L20" s="23">
        <f>VLOOKUP(H19,Sheet1!$A$1:$F$138,5,0)</f>
        <v>0</v>
      </c>
      <c r="M20" s="23">
        <f>VLOOKUP(H19,Sheet1!$A$1:$F$138,6,0)</f>
        <v>0</v>
      </c>
      <c r="N20" s="23">
        <f t="shared" ref="N20" si="9">M20</f>
        <v>0</v>
      </c>
    </row>
    <row r="21" spans="1:14" x14ac:dyDescent="0.3">
      <c r="A21" s="33"/>
      <c r="B21" s="34"/>
      <c r="C21" s="35"/>
      <c r="D21" s="35"/>
      <c r="E21" s="29"/>
      <c r="F21" s="31" t="s">
        <v>17</v>
      </c>
      <c r="G21" s="32"/>
      <c r="H21" s="32"/>
      <c r="I21" s="32"/>
      <c r="J21" s="22">
        <f>J22+J28</f>
        <v>137157000000</v>
      </c>
      <c r="K21" s="22">
        <f>K22+K28</f>
        <v>137157000000</v>
      </c>
      <c r="L21" s="22">
        <f>L22+L28</f>
        <v>2261640680</v>
      </c>
      <c r="M21" s="22">
        <f>M22+M28</f>
        <v>13898369389</v>
      </c>
      <c r="N21" s="22">
        <f>N22+N28</f>
        <v>13898369389</v>
      </c>
    </row>
    <row r="22" spans="1:14" x14ac:dyDescent="0.3">
      <c r="A22" s="33"/>
      <c r="B22" s="34"/>
      <c r="C22" s="35"/>
      <c r="D22" s="35"/>
      <c r="E22" s="29"/>
      <c r="F22" s="28"/>
      <c r="G22" s="31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2261640680</v>
      </c>
      <c r="M22" s="22">
        <f t="shared" si="10"/>
        <v>13898369389</v>
      </c>
      <c r="N22" s="22">
        <f>N23</f>
        <v>13898369389</v>
      </c>
    </row>
    <row r="23" spans="1:14" x14ac:dyDescent="0.3">
      <c r="A23" s="33"/>
      <c r="B23" s="34"/>
      <c r="C23" s="35"/>
      <c r="D23" s="35"/>
      <c r="E23" s="29"/>
      <c r="F23" s="29"/>
      <c r="G23" s="28"/>
      <c r="H23" s="31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2261640680</v>
      </c>
      <c r="M23" s="22">
        <f t="shared" si="11"/>
        <v>13898369389</v>
      </c>
      <c r="N23" s="22">
        <f>SUM(N24:N27)</f>
        <v>13898369389</v>
      </c>
    </row>
    <row r="24" spans="1:14" x14ac:dyDescent="0.3">
      <c r="A24" s="33"/>
      <c r="B24" s="34"/>
      <c r="C24" s="35"/>
      <c r="D24" s="35"/>
      <c r="E24" s="29"/>
      <c r="F24" s="29"/>
      <c r="G24" s="29"/>
      <c r="H24" s="26"/>
      <c r="I24" s="23" t="s">
        <v>20</v>
      </c>
      <c r="J24" s="23">
        <f>Sheet1!B89</f>
        <v>12542000000</v>
      </c>
      <c r="K24" s="23">
        <f>Sheet1!C89</f>
        <v>12542000000</v>
      </c>
      <c r="L24" s="23">
        <f>VLOOKUP("    인건비",Sheet1!$A$1:$F$138,5,0)</f>
        <v>960537461</v>
      </c>
      <c r="M24" s="23">
        <f>VLOOKUP("    인건비",Sheet1!$A$1:$F$138,6,0)</f>
        <v>8417267403</v>
      </c>
      <c r="N24" s="23">
        <f t="shared" ref="N24:N27" si="12">M24</f>
        <v>8417267403</v>
      </c>
    </row>
    <row r="25" spans="1:14" x14ac:dyDescent="0.3">
      <c r="A25" s="33"/>
      <c r="B25" s="34"/>
      <c r="C25" s="35"/>
      <c r="D25" s="35"/>
      <c r="E25" s="29"/>
      <c r="F25" s="29"/>
      <c r="G25" s="29"/>
      <c r="H25" s="26"/>
      <c r="I25" s="23" t="s">
        <v>21</v>
      </c>
      <c r="J25" s="23">
        <f>Sheet1!B92</f>
        <v>8696000000</v>
      </c>
      <c r="K25" s="23">
        <f>Sheet1!C92</f>
        <v>8696000000</v>
      </c>
      <c r="L25" s="23">
        <f>VLOOKUP("    기관운영비",Sheet1!$A$1:$F$138,5,0)</f>
        <v>1144064998</v>
      </c>
      <c r="M25" s="23">
        <f>VLOOKUP("    기관운영비",Sheet1!$A$1:$F$138,6,0)</f>
        <v>4463627117</v>
      </c>
      <c r="N25" s="23">
        <f t="shared" si="12"/>
        <v>4463627117</v>
      </c>
    </row>
    <row r="26" spans="1:14" x14ac:dyDescent="0.3">
      <c r="A26" s="33"/>
      <c r="B26" s="34"/>
      <c r="C26" s="35"/>
      <c r="D26" s="35"/>
      <c r="E26" s="29"/>
      <c r="F26" s="29"/>
      <c r="G26" s="29"/>
      <c r="H26" s="26"/>
      <c r="I26" s="23" t="s">
        <v>73</v>
      </c>
      <c r="J26" s="23">
        <f>Sheet1!B113</f>
        <v>362000000</v>
      </c>
      <c r="K26" s="23">
        <f>Sheet1!C113</f>
        <v>362000000</v>
      </c>
      <c r="L26" s="23">
        <f>VLOOKUP(I26,Sheet1!$A$1:$F$138,5,0)</f>
        <v>-16259388</v>
      </c>
      <c r="M26" s="23">
        <f>VLOOKUP(I26,Sheet1!$A$1:$F$138,6,0)</f>
        <v>205079677</v>
      </c>
      <c r="N26" s="23">
        <f t="shared" si="12"/>
        <v>205079677</v>
      </c>
    </row>
    <row r="27" spans="1:14" x14ac:dyDescent="0.3">
      <c r="A27" s="33"/>
      <c r="B27" s="34"/>
      <c r="C27" s="35"/>
      <c r="D27" s="35"/>
      <c r="E27" s="29"/>
      <c r="F27" s="29"/>
      <c r="G27" s="30"/>
      <c r="H27" s="26"/>
      <c r="I27" s="23" t="s">
        <v>74</v>
      </c>
      <c r="J27" s="23">
        <f>Sheet1!B120</f>
        <v>1682000000</v>
      </c>
      <c r="K27" s="23">
        <f>Sheet1!C120</f>
        <v>1682000000</v>
      </c>
      <c r="L27" s="23">
        <f>VLOOKUP(I27,Sheet1!$A$1:$F$138,5,0)</f>
        <v>173297609</v>
      </c>
      <c r="M27" s="23">
        <f>VLOOKUP(I27,Sheet1!$A$1:$F$138,6,0)</f>
        <v>812395192</v>
      </c>
      <c r="N27" s="23">
        <f t="shared" si="12"/>
        <v>812395192</v>
      </c>
    </row>
    <row r="28" spans="1:14" x14ac:dyDescent="0.3">
      <c r="A28" s="33"/>
      <c r="B28" s="34"/>
      <c r="C28" s="35"/>
      <c r="D28" s="35"/>
      <c r="E28" s="29"/>
      <c r="F28" s="29"/>
      <c r="G28" s="36" t="s">
        <v>22</v>
      </c>
      <c r="H28" s="32"/>
      <c r="I28" s="32"/>
      <c r="J28" s="22">
        <f t="shared" ref="J28:M29" si="13">J29</f>
        <v>113875000000</v>
      </c>
      <c r="K28" s="22">
        <f t="shared" si="13"/>
        <v>113875000000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3"/>
      <c r="B29" s="34"/>
      <c r="C29" s="35"/>
      <c r="D29" s="35"/>
      <c r="E29" s="29"/>
      <c r="F29" s="29"/>
      <c r="G29" s="28"/>
      <c r="H29" s="31" t="s">
        <v>83</v>
      </c>
      <c r="I29" s="32"/>
      <c r="J29" s="22">
        <f t="shared" si="13"/>
        <v>113875000000</v>
      </c>
      <c r="K29" s="22">
        <f t="shared" si="13"/>
        <v>113875000000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3"/>
      <c r="B30" s="34"/>
      <c r="C30" s="35"/>
      <c r="D30" s="35"/>
      <c r="E30" s="30"/>
      <c r="F30" s="30"/>
      <c r="G30" s="30"/>
      <c r="H30" s="24"/>
      <c r="I30" s="23" t="s">
        <v>24</v>
      </c>
      <c r="J30" s="23">
        <f>Sheet1!B136</f>
        <v>113875000000</v>
      </c>
      <c r="K30" s="23">
        <f>Sheet1!C136</f>
        <v>113875000000</v>
      </c>
      <c r="L30" s="23">
        <f>VLOOKUP(G28,Sheet1!$A$1:$F$138,5,0)</f>
        <v>0</v>
      </c>
      <c r="M30" s="23">
        <f>VLOOKUP(G28,Sheet1!$A$1:$F$138,6,0)</f>
        <v>0</v>
      </c>
      <c r="N30" s="23">
        <f t="shared" ref="N30" si="15">M30</f>
        <v>0</v>
      </c>
    </row>
  </sheetData>
  <mergeCells count="18">
    <mergeCell ref="E3:I3"/>
    <mergeCell ref="E4:I4"/>
    <mergeCell ref="F5:I5"/>
    <mergeCell ref="G6:I6"/>
    <mergeCell ref="H7:I7"/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opLeftCell="A121" workbookViewId="0">
      <selection activeCell="H134" sqref="H134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384585000000</v>
      </c>
      <c r="D2" s="13">
        <v>275634332152</v>
      </c>
      <c r="E2" s="13">
        <v>7622834822</v>
      </c>
      <c r="F2" s="13">
        <f>D2+E2</f>
        <v>283257166974</v>
      </c>
    </row>
    <row r="3" spans="1:6" s="14" customFormat="1" x14ac:dyDescent="0.3">
      <c r="A3" s="9" t="s">
        <v>33</v>
      </c>
      <c r="B3" s="15">
        <v>103360000000</v>
      </c>
      <c r="C3" s="15">
        <v>103360000000</v>
      </c>
      <c r="D3" s="15">
        <v>77036197727</v>
      </c>
      <c r="E3" s="15">
        <v>4223571517</v>
      </c>
      <c r="F3" s="13">
        <f t="shared" ref="F3:F67" si="0">D3+E3</f>
        <v>81259769244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33108776033</v>
      </c>
      <c r="E4" s="15">
        <v>3342120065</v>
      </c>
      <c r="F4" s="13">
        <f t="shared" si="0"/>
        <v>36450896098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695732485</v>
      </c>
      <c r="E5" s="15">
        <v>101709381</v>
      </c>
      <c r="F5" s="13">
        <f t="shared" si="0"/>
        <v>797441866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3191020</v>
      </c>
      <c r="E6" s="15">
        <v>0</v>
      </c>
      <c r="F6" s="13">
        <f t="shared" si="0"/>
        <v>3191020</v>
      </c>
    </row>
    <row r="7" spans="1:6" s="14" customFormat="1" x14ac:dyDescent="0.3">
      <c r="A7" s="9" t="s">
        <v>36</v>
      </c>
      <c r="B7" s="15">
        <v>7808194000</v>
      </c>
      <c r="C7" s="15">
        <v>7192444000</v>
      </c>
      <c r="D7" s="15">
        <v>3432823145</v>
      </c>
      <c r="E7" s="15">
        <v>631626021</v>
      </c>
      <c r="F7" s="13">
        <f t="shared" si="0"/>
        <v>4064449166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303787009</v>
      </c>
      <c r="E8" s="15">
        <v>52859277</v>
      </c>
      <c r="F8" s="13">
        <f t="shared" si="0"/>
        <v>356646286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9010550</v>
      </c>
      <c r="E9" s="15">
        <v>1605040</v>
      </c>
      <c r="F9" s="13">
        <f t="shared" si="0"/>
        <v>10615590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37098500</v>
      </c>
      <c r="E10" s="15">
        <v>0</v>
      </c>
      <c r="F10" s="13">
        <f t="shared" si="0"/>
        <v>37098500</v>
      </c>
    </row>
    <row r="11" spans="1:6" s="14" customFormat="1" x14ac:dyDescent="0.3">
      <c r="A11" s="9" t="s">
        <v>40</v>
      </c>
      <c r="B11" s="15">
        <v>1230000000</v>
      </c>
      <c r="C11" s="15">
        <v>1186000000</v>
      </c>
      <c r="D11" s="15">
        <v>783195414</v>
      </c>
      <c r="E11" s="15">
        <v>60423220</v>
      </c>
      <c r="F11" s="13">
        <f t="shared" si="0"/>
        <v>843618634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3">
        <f t="shared" si="0"/>
        <v>0</v>
      </c>
    </row>
    <row r="13" spans="1:6" s="14" customFormat="1" x14ac:dyDescent="0.3">
      <c r="A13" s="9" t="s">
        <v>42</v>
      </c>
      <c r="B13" s="15">
        <v>2800000000</v>
      </c>
      <c r="C13" s="15">
        <v>3164000000</v>
      </c>
      <c r="D13" s="15">
        <v>119700000</v>
      </c>
      <c r="E13" s="15">
        <v>295845259</v>
      </c>
      <c r="F13" s="13">
        <f t="shared" si="0"/>
        <v>415545259</v>
      </c>
    </row>
    <row r="14" spans="1:6" s="14" customFormat="1" x14ac:dyDescent="0.3">
      <c r="A14" s="9" t="s">
        <v>43</v>
      </c>
      <c r="B14" s="15">
        <v>36625000</v>
      </c>
      <c r="C14" s="15">
        <v>122375000</v>
      </c>
      <c r="D14" s="15">
        <v>66758965</v>
      </c>
      <c r="E14" s="15">
        <v>14065132</v>
      </c>
      <c r="F14" s="13">
        <f t="shared" si="0"/>
        <v>80824097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82766780</v>
      </c>
      <c r="E15" s="15">
        <v>13257302</v>
      </c>
      <c r="F15" s="13">
        <f t="shared" si="0"/>
        <v>96024082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25800366</v>
      </c>
      <c r="E16" s="15">
        <v>3350863</v>
      </c>
      <c r="F16" s="13">
        <f t="shared" si="0"/>
        <v>29151229</v>
      </c>
    </row>
    <row r="17" spans="1:6" s="14" customFormat="1" x14ac:dyDescent="0.3">
      <c r="A17" s="9" t="s">
        <v>61</v>
      </c>
      <c r="B17" s="15">
        <v>0</v>
      </c>
      <c r="C17" s="15">
        <v>210000000</v>
      </c>
      <c r="D17" s="15">
        <v>0</v>
      </c>
      <c r="E17" s="15">
        <v>0</v>
      </c>
      <c r="F17" s="13">
        <v>0</v>
      </c>
    </row>
    <row r="18" spans="1:6" s="14" customFormat="1" x14ac:dyDescent="0.3">
      <c r="A18" s="19" t="s">
        <v>46</v>
      </c>
      <c r="B18" s="20">
        <v>1686000000</v>
      </c>
      <c r="C18" s="20">
        <v>1686000000</v>
      </c>
      <c r="D18" s="15">
        <v>1536000000</v>
      </c>
      <c r="E18" s="20">
        <v>136000000</v>
      </c>
      <c r="F18" s="13">
        <f t="shared" si="0"/>
        <v>1672000000</v>
      </c>
    </row>
    <row r="19" spans="1:6" s="14" customFormat="1" x14ac:dyDescent="0.3">
      <c r="A19" s="9" t="s">
        <v>47</v>
      </c>
      <c r="B19" s="15">
        <v>35804000000</v>
      </c>
      <c r="C19" s="15">
        <v>35804000000</v>
      </c>
      <c r="D19" s="15">
        <v>25692538400</v>
      </c>
      <c r="E19" s="15">
        <v>2019434000</v>
      </c>
      <c r="F19" s="13">
        <f t="shared" si="0"/>
        <v>27711972400</v>
      </c>
    </row>
    <row r="20" spans="1:6" s="14" customFormat="1" x14ac:dyDescent="0.3">
      <c r="A20" s="9" t="s">
        <v>48</v>
      </c>
      <c r="B20" s="15">
        <v>191492000</v>
      </c>
      <c r="C20" s="15">
        <v>191492000</v>
      </c>
      <c r="D20" s="15">
        <v>54820329</v>
      </c>
      <c r="E20" s="15">
        <v>7883570</v>
      </c>
      <c r="F20" s="13">
        <f t="shared" si="0"/>
        <v>62703899</v>
      </c>
    </row>
    <row r="21" spans="1:6" s="14" customFormat="1" x14ac:dyDescent="0.3">
      <c r="A21" s="9" t="s">
        <v>49</v>
      </c>
      <c r="B21" s="15">
        <v>19000000</v>
      </c>
      <c r="C21" s="15">
        <v>19000000</v>
      </c>
      <c r="D21" s="15">
        <v>0</v>
      </c>
      <c r="E21" s="15">
        <v>0</v>
      </c>
      <c r="F21" s="13">
        <f t="shared" si="0"/>
        <v>0</v>
      </c>
    </row>
    <row r="22" spans="1:6" s="14" customFormat="1" x14ac:dyDescent="0.3">
      <c r="A22" s="9" t="s">
        <v>50</v>
      </c>
      <c r="B22" s="15">
        <v>279000000</v>
      </c>
      <c r="C22" s="15">
        <v>279000000</v>
      </c>
      <c r="D22" s="15">
        <v>209753070</v>
      </c>
      <c r="E22" s="15">
        <v>4061000</v>
      </c>
      <c r="F22" s="13">
        <f t="shared" si="0"/>
        <v>213814070</v>
      </c>
    </row>
    <row r="23" spans="1:6" s="14" customFormat="1" x14ac:dyDescent="0.3">
      <c r="A23" s="9" t="s">
        <v>26</v>
      </c>
      <c r="B23" s="21">
        <v>32629000000</v>
      </c>
      <c r="C23" s="15">
        <v>32629000000</v>
      </c>
      <c r="D23" s="15">
        <v>24840421694</v>
      </c>
      <c r="E23" s="15">
        <v>881451452</v>
      </c>
      <c r="F23" s="13">
        <f t="shared" si="0"/>
        <v>25721873146</v>
      </c>
    </row>
    <row r="24" spans="1:6" s="14" customFormat="1" x14ac:dyDescent="0.3">
      <c r="A24" s="9" t="s">
        <v>34</v>
      </c>
      <c r="B24" s="15">
        <v>910879000</v>
      </c>
      <c r="C24" s="15">
        <v>910879000</v>
      </c>
      <c r="D24" s="15">
        <v>258679909</v>
      </c>
      <c r="E24" s="15">
        <v>15815070</v>
      </c>
      <c r="F24" s="13">
        <f t="shared" si="0"/>
        <v>274494979</v>
      </c>
    </row>
    <row r="25" spans="1:6" s="14" customFormat="1" x14ac:dyDescent="0.3">
      <c r="A25" s="9" t="s">
        <v>35</v>
      </c>
      <c r="B25" s="15">
        <v>9600000</v>
      </c>
      <c r="C25" s="15">
        <v>9600000</v>
      </c>
      <c r="D25" s="15">
        <v>5979920</v>
      </c>
      <c r="E25" s="15">
        <v>2392320</v>
      </c>
      <c r="F25" s="13">
        <f t="shared" si="0"/>
        <v>8372240</v>
      </c>
    </row>
    <row r="26" spans="1:6" s="14" customFormat="1" x14ac:dyDescent="0.3">
      <c r="A26" s="9" t="s">
        <v>36</v>
      </c>
      <c r="B26" s="15">
        <v>3828941000</v>
      </c>
      <c r="C26" s="15">
        <v>3783941000</v>
      </c>
      <c r="D26" s="15">
        <v>1906317032</v>
      </c>
      <c r="E26" s="15">
        <v>191424722</v>
      </c>
      <c r="F26" s="13">
        <f t="shared" si="0"/>
        <v>2097741754</v>
      </c>
    </row>
    <row r="27" spans="1:6" s="14" customFormat="1" x14ac:dyDescent="0.3">
      <c r="A27" s="9" t="s">
        <v>37</v>
      </c>
      <c r="B27" s="15">
        <v>79500000</v>
      </c>
      <c r="C27" s="15">
        <v>79500000</v>
      </c>
      <c r="D27" s="15">
        <v>52196540</v>
      </c>
      <c r="E27" s="15">
        <v>6241500</v>
      </c>
      <c r="F27" s="13">
        <f t="shared" si="0"/>
        <v>58438040</v>
      </c>
    </row>
    <row r="28" spans="1:6" s="14" customFormat="1" x14ac:dyDescent="0.3">
      <c r="A28" s="9" t="s">
        <v>51</v>
      </c>
      <c r="B28" s="15">
        <v>1500000</v>
      </c>
      <c r="C28" s="15">
        <v>1500000</v>
      </c>
      <c r="D28" s="15">
        <v>684750</v>
      </c>
      <c r="E28" s="15">
        <v>0</v>
      </c>
      <c r="F28" s="13">
        <f t="shared" si="0"/>
        <v>684750</v>
      </c>
    </row>
    <row r="29" spans="1:6" s="14" customFormat="1" x14ac:dyDescent="0.3">
      <c r="A29" s="9" t="s">
        <v>52</v>
      </c>
      <c r="B29" s="15">
        <v>25200000</v>
      </c>
      <c r="C29" s="15">
        <v>25200000</v>
      </c>
      <c r="D29" s="15">
        <v>22723600</v>
      </c>
      <c r="E29" s="15">
        <v>2476400</v>
      </c>
      <c r="F29" s="13">
        <f t="shared" si="0"/>
        <v>25200000</v>
      </c>
    </row>
    <row r="30" spans="1:6" s="14" customFormat="1" x14ac:dyDescent="0.3">
      <c r="A30" s="9" t="s">
        <v>39</v>
      </c>
      <c r="B30" s="15">
        <v>30000000</v>
      </c>
      <c r="C30" s="15">
        <v>15000000</v>
      </c>
      <c r="D30" s="15">
        <v>12096160</v>
      </c>
      <c r="E30" s="15">
        <v>0</v>
      </c>
      <c r="F30" s="13">
        <f t="shared" si="0"/>
        <v>12096160</v>
      </c>
    </row>
    <row r="31" spans="1:6" s="14" customFormat="1" x14ac:dyDescent="0.3">
      <c r="A31" s="9" t="s">
        <v>53</v>
      </c>
      <c r="B31" s="15">
        <v>21000000</v>
      </c>
      <c r="C31" s="15">
        <v>21000000</v>
      </c>
      <c r="D31" s="15">
        <v>17755330</v>
      </c>
      <c r="E31" s="15">
        <v>65020</v>
      </c>
      <c r="F31" s="13">
        <f t="shared" si="0"/>
        <v>17820350</v>
      </c>
    </row>
    <row r="32" spans="1:6" s="14" customFormat="1" x14ac:dyDescent="0.3">
      <c r="A32" s="9" t="s">
        <v>40</v>
      </c>
      <c r="B32" s="15">
        <v>130000000</v>
      </c>
      <c r="C32" s="15">
        <v>130000000</v>
      </c>
      <c r="D32" s="15">
        <v>78775140</v>
      </c>
      <c r="E32" s="15">
        <v>12901670</v>
      </c>
      <c r="F32" s="13">
        <f t="shared" si="0"/>
        <v>91676810</v>
      </c>
    </row>
    <row r="33" spans="1:6" s="14" customFormat="1" x14ac:dyDescent="0.3">
      <c r="A33" s="9" t="s">
        <v>41</v>
      </c>
      <c r="B33" s="15">
        <v>10000000</v>
      </c>
      <c r="C33" s="15">
        <v>10000000</v>
      </c>
      <c r="D33" s="15">
        <v>0</v>
      </c>
      <c r="E33" s="15">
        <v>0</v>
      </c>
      <c r="F33" s="13">
        <f t="shared" si="0"/>
        <v>0</v>
      </c>
    </row>
    <row r="34" spans="1:6" s="14" customFormat="1" x14ac:dyDescent="0.3">
      <c r="A34" s="9" t="s">
        <v>42</v>
      </c>
      <c r="B34" s="15">
        <v>600000000</v>
      </c>
      <c r="C34" s="15">
        <v>600000000</v>
      </c>
      <c r="D34" s="15">
        <v>351078799</v>
      </c>
      <c r="E34" s="15">
        <v>28850940</v>
      </c>
      <c r="F34" s="13">
        <f t="shared" si="0"/>
        <v>379929739</v>
      </c>
    </row>
    <row r="35" spans="1:6" s="14" customFormat="1" x14ac:dyDescent="0.3">
      <c r="A35" s="9" t="s">
        <v>43</v>
      </c>
      <c r="B35" s="15">
        <v>6891000</v>
      </c>
      <c r="C35" s="15">
        <v>66891000</v>
      </c>
      <c r="D35" s="15">
        <v>17292303</v>
      </c>
      <c r="E35" s="15">
        <v>7444600</v>
      </c>
      <c r="F35" s="13">
        <f t="shared" si="0"/>
        <v>24736903</v>
      </c>
    </row>
    <row r="36" spans="1:6" s="14" customFormat="1" x14ac:dyDescent="0.3">
      <c r="A36" s="9" t="s">
        <v>44</v>
      </c>
      <c r="B36" s="15">
        <v>8903000</v>
      </c>
      <c r="C36" s="15">
        <v>8903000</v>
      </c>
      <c r="D36" s="15">
        <v>3359738</v>
      </c>
      <c r="E36" s="15">
        <v>0</v>
      </c>
      <c r="F36" s="13">
        <f t="shared" si="0"/>
        <v>3359738</v>
      </c>
    </row>
    <row r="37" spans="1:6" s="14" customFormat="1" x14ac:dyDescent="0.3">
      <c r="A37" s="9" t="s">
        <v>45</v>
      </c>
      <c r="B37" s="15">
        <v>11301000</v>
      </c>
      <c r="C37" s="15">
        <v>11301000</v>
      </c>
      <c r="D37" s="15">
        <v>5080123</v>
      </c>
      <c r="E37" s="15">
        <v>1309180</v>
      </c>
      <c r="F37" s="13">
        <f t="shared" si="0"/>
        <v>6389303</v>
      </c>
    </row>
    <row r="38" spans="1:6" s="14" customFormat="1" x14ac:dyDescent="0.3">
      <c r="A38" s="9" t="s">
        <v>46</v>
      </c>
      <c r="B38" s="15">
        <v>64000000</v>
      </c>
      <c r="C38" s="15">
        <v>64000000</v>
      </c>
      <c r="D38" s="15">
        <v>64000000</v>
      </c>
      <c r="E38" s="15">
        <v>0</v>
      </c>
      <c r="F38" s="13">
        <f t="shared" si="0"/>
        <v>64000000</v>
      </c>
    </row>
    <row r="39" spans="1:6" s="14" customFormat="1" x14ac:dyDescent="0.3">
      <c r="A39" s="9" t="s">
        <v>47</v>
      </c>
      <c r="B39" s="15">
        <v>25756000000</v>
      </c>
      <c r="C39" s="15">
        <v>25756000000</v>
      </c>
      <c r="D39" s="15">
        <v>21127772580</v>
      </c>
      <c r="E39" s="15">
        <v>610680000</v>
      </c>
      <c r="F39" s="13">
        <f t="shared" si="0"/>
        <v>21738452580</v>
      </c>
    </row>
    <row r="40" spans="1:6" s="14" customFormat="1" x14ac:dyDescent="0.3">
      <c r="A40" s="9" t="s">
        <v>54</v>
      </c>
      <c r="B40" s="15">
        <v>742000000</v>
      </c>
      <c r="C40" s="15">
        <v>742000000</v>
      </c>
      <c r="D40" s="15">
        <v>742000000</v>
      </c>
      <c r="E40" s="15">
        <v>0</v>
      </c>
      <c r="F40" s="13">
        <f t="shared" si="0"/>
        <v>742000000</v>
      </c>
    </row>
    <row r="41" spans="1:6" s="14" customFormat="1" x14ac:dyDescent="0.3">
      <c r="A41" s="9" t="s">
        <v>48</v>
      </c>
      <c r="B41" s="15">
        <v>169285000</v>
      </c>
      <c r="C41" s="15">
        <v>169285000</v>
      </c>
      <c r="D41" s="15">
        <v>23499390</v>
      </c>
      <c r="E41" s="15">
        <v>1850030</v>
      </c>
      <c r="F41" s="13">
        <f t="shared" si="0"/>
        <v>25349420</v>
      </c>
    </row>
    <row r="42" spans="1:6" s="14" customFormat="1" x14ac:dyDescent="0.3">
      <c r="A42" s="9" t="s">
        <v>49</v>
      </c>
      <c r="B42" s="15">
        <v>153000000</v>
      </c>
      <c r="C42" s="15">
        <v>153000000</v>
      </c>
      <c r="D42" s="15">
        <v>99733270</v>
      </c>
      <c r="E42" s="15">
        <v>0</v>
      </c>
      <c r="F42" s="13">
        <f t="shared" si="0"/>
        <v>99733270</v>
      </c>
    </row>
    <row r="43" spans="1:6" s="14" customFormat="1" x14ac:dyDescent="0.3">
      <c r="A43" s="9" t="s">
        <v>50</v>
      </c>
      <c r="B43" s="15">
        <v>71000000</v>
      </c>
      <c r="C43" s="15">
        <v>71000000</v>
      </c>
      <c r="D43" s="15">
        <v>51397110</v>
      </c>
      <c r="E43" s="15">
        <v>0</v>
      </c>
      <c r="F43" s="13">
        <f t="shared" si="0"/>
        <v>51397110</v>
      </c>
    </row>
    <row r="44" spans="1:6" s="14" customFormat="1" x14ac:dyDescent="0.3">
      <c r="A44" s="9" t="s">
        <v>27</v>
      </c>
      <c r="B44" s="21">
        <v>18000000000</v>
      </c>
      <c r="C44" s="15">
        <v>18000000000</v>
      </c>
      <c r="D44" s="15">
        <v>18000000000</v>
      </c>
      <c r="E44" s="15">
        <v>0</v>
      </c>
      <c r="F44" s="13">
        <f t="shared" si="0"/>
        <v>18000000000</v>
      </c>
    </row>
    <row r="45" spans="1:6" s="14" customFormat="1" x14ac:dyDescent="0.3">
      <c r="A45" s="9" t="s">
        <v>55</v>
      </c>
      <c r="B45" s="15">
        <v>18000000000</v>
      </c>
      <c r="C45" s="15">
        <v>18000000000</v>
      </c>
      <c r="D45" s="15">
        <v>18000000000</v>
      </c>
      <c r="E45" s="15">
        <v>0</v>
      </c>
      <c r="F45" s="13">
        <f t="shared" si="0"/>
        <v>18000000000</v>
      </c>
    </row>
    <row r="46" spans="1:6" s="14" customFormat="1" x14ac:dyDescent="0.3">
      <c r="A46" s="9" t="s">
        <v>28</v>
      </c>
      <c r="B46" s="21">
        <v>1087000000</v>
      </c>
      <c r="C46" s="15">
        <v>1087000000</v>
      </c>
      <c r="D46" s="15">
        <v>1087000000</v>
      </c>
      <c r="E46" s="15">
        <v>0</v>
      </c>
      <c r="F46" s="13">
        <f t="shared" si="0"/>
        <v>1087000000</v>
      </c>
    </row>
    <row r="47" spans="1:6" s="14" customFormat="1" x14ac:dyDescent="0.3">
      <c r="A47" s="9" t="s">
        <v>47</v>
      </c>
      <c r="B47" s="15">
        <v>1087000000</v>
      </c>
      <c r="C47" s="15">
        <v>1087000000</v>
      </c>
      <c r="D47" s="15">
        <v>1087000000</v>
      </c>
      <c r="E47" s="15">
        <v>0</v>
      </c>
      <c r="F47" s="13">
        <f t="shared" si="0"/>
        <v>1087000000</v>
      </c>
    </row>
    <row r="48" spans="1:6" s="14" customFormat="1" x14ac:dyDescent="0.3">
      <c r="A48" s="9" t="s">
        <v>56</v>
      </c>
      <c r="B48" s="15">
        <v>10377000000</v>
      </c>
      <c r="C48" s="15">
        <v>10377000000</v>
      </c>
      <c r="D48" s="15">
        <v>8924924828</v>
      </c>
      <c r="E48" s="15">
        <v>258222485</v>
      </c>
      <c r="F48" s="13">
        <f t="shared" si="0"/>
        <v>9183147313</v>
      </c>
    </row>
    <row r="49" spans="1:6" s="14" customFormat="1" x14ac:dyDescent="0.3">
      <c r="A49" s="9" t="s">
        <v>57</v>
      </c>
      <c r="B49" s="21">
        <v>3294000000</v>
      </c>
      <c r="C49" s="15">
        <v>3294000000</v>
      </c>
      <c r="D49" s="15">
        <v>2102324828</v>
      </c>
      <c r="E49" s="15">
        <v>258222485</v>
      </c>
      <c r="F49" s="13">
        <f t="shared" si="0"/>
        <v>2360547313</v>
      </c>
    </row>
    <row r="50" spans="1:6" s="14" customFormat="1" x14ac:dyDescent="0.3">
      <c r="A50" s="9" t="s">
        <v>36</v>
      </c>
      <c r="B50" s="15">
        <v>247993000</v>
      </c>
      <c r="C50" s="15">
        <v>244993000</v>
      </c>
      <c r="D50" s="15">
        <v>92717728</v>
      </c>
      <c r="E50" s="15">
        <v>36858982</v>
      </c>
      <c r="F50" s="13">
        <f t="shared" si="0"/>
        <v>129576710</v>
      </c>
    </row>
    <row r="51" spans="1:6" s="14" customFormat="1" x14ac:dyDescent="0.3">
      <c r="A51" s="9" t="s">
        <v>42</v>
      </c>
      <c r="B51" s="15">
        <v>19000000</v>
      </c>
      <c r="C51" s="15">
        <v>19000000</v>
      </c>
      <c r="D51" s="15">
        <v>0</v>
      </c>
      <c r="E51" s="15">
        <v>0</v>
      </c>
      <c r="F51" s="13">
        <f t="shared" si="0"/>
        <v>0</v>
      </c>
    </row>
    <row r="52" spans="1:6" s="14" customFormat="1" x14ac:dyDescent="0.3">
      <c r="A52" s="9" t="s">
        <v>43</v>
      </c>
      <c r="B52" s="15">
        <v>1005000</v>
      </c>
      <c r="C52" s="15">
        <v>4005000</v>
      </c>
      <c r="D52" s="15">
        <v>637100</v>
      </c>
      <c r="E52" s="15">
        <v>1363503</v>
      </c>
      <c r="F52" s="13">
        <f t="shared" si="0"/>
        <v>2000603</v>
      </c>
    </row>
    <row r="53" spans="1:6" s="14" customFormat="1" x14ac:dyDescent="0.3">
      <c r="A53" s="9" t="s">
        <v>45</v>
      </c>
      <c r="B53" s="15">
        <v>1002000</v>
      </c>
      <c r="C53" s="15">
        <v>1002000</v>
      </c>
      <c r="D53" s="15">
        <v>0</v>
      </c>
      <c r="E53" s="15">
        <v>0</v>
      </c>
      <c r="F53" s="13">
        <f t="shared" si="0"/>
        <v>0</v>
      </c>
    </row>
    <row r="54" spans="1:6" s="14" customFormat="1" x14ac:dyDescent="0.3">
      <c r="A54" s="9" t="s">
        <v>47</v>
      </c>
      <c r="B54" s="15">
        <v>3025000000</v>
      </c>
      <c r="C54" s="15">
        <v>3025000000</v>
      </c>
      <c r="D54" s="15">
        <v>2008970000</v>
      </c>
      <c r="E54" s="15">
        <v>220000000</v>
      </c>
      <c r="F54" s="13">
        <f t="shared" si="0"/>
        <v>2228970000</v>
      </c>
    </row>
    <row r="55" spans="1:6" s="14" customFormat="1" x14ac:dyDescent="0.3">
      <c r="A55" s="9" t="s">
        <v>58</v>
      </c>
      <c r="B55" s="21">
        <v>7083000000</v>
      </c>
      <c r="C55" s="15">
        <v>7083000000</v>
      </c>
      <c r="D55" s="15">
        <v>6822600000</v>
      </c>
      <c r="E55" s="15">
        <v>0</v>
      </c>
      <c r="F55" s="13">
        <f t="shared" si="0"/>
        <v>6822600000</v>
      </c>
    </row>
    <row r="56" spans="1:6" s="14" customFormat="1" x14ac:dyDescent="0.3">
      <c r="A56" s="9" t="s">
        <v>47</v>
      </c>
      <c r="B56" s="15">
        <v>5422000000</v>
      </c>
      <c r="C56" s="15">
        <v>5422000000</v>
      </c>
      <c r="D56" s="15">
        <v>5422000000</v>
      </c>
      <c r="E56" s="15">
        <v>0</v>
      </c>
      <c r="F56" s="13">
        <f t="shared" si="0"/>
        <v>5422000000</v>
      </c>
    </row>
    <row r="57" spans="1:6" s="14" customFormat="1" x14ac:dyDescent="0.3">
      <c r="A57" s="9" t="s">
        <v>59</v>
      </c>
      <c r="B57" s="15">
        <v>1661000000</v>
      </c>
      <c r="C57" s="15">
        <v>1661000000</v>
      </c>
      <c r="D57" s="15">
        <v>1400600000</v>
      </c>
      <c r="E57" s="15">
        <v>0</v>
      </c>
      <c r="F57" s="13">
        <f t="shared" si="0"/>
        <v>1400600000</v>
      </c>
    </row>
    <row r="58" spans="1:6" s="14" customFormat="1" x14ac:dyDescent="0.3">
      <c r="A58" s="9" t="s">
        <v>60</v>
      </c>
      <c r="B58" s="15">
        <v>270848000000</v>
      </c>
      <c r="C58" s="15">
        <v>270848000000</v>
      </c>
      <c r="D58" s="15">
        <v>189673209597</v>
      </c>
      <c r="E58" s="15">
        <v>3141040820</v>
      </c>
      <c r="F58" s="13">
        <f t="shared" si="0"/>
        <v>192814250417</v>
      </c>
    </row>
    <row r="59" spans="1:6" s="14" customFormat="1" x14ac:dyDescent="0.3">
      <c r="A59" s="9" t="s">
        <v>89</v>
      </c>
      <c r="B59" s="21">
        <v>22055000000</v>
      </c>
      <c r="C59" s="15">
        <v>22055000000</v>
      </c>
      <c r="D59" s="15">
        <v>15237479101</v>
      </c>
      <c r="E59" s="15">
        <v>1209810788</v>
      </c>
      <c r="F59" s="13">
        <f t="shared" si="0"/>
        <v>16447289889</v>
      </c>
    </row>
    <row r="60" spans="1:6" s="14" customFormat="1" x14ac:dyDescent="0.3">
      <c r="A60" s="9" t="s">
        <v>34</v>
      </c>
      <c r="B60" s="15">
        <v>646632000</v>
      </c>
      <c r="C60" s="15">
        <v>646632000</v>
      </c>
      <c r="D60" s="15">
        <v>461968925</v>
      </c>
      <c r="E60" s="15">
        <v>57507328</v>
      </c>
      <c r="F60" s="13">
        <f t="shared" si="0"/>
        <v>519476253</v>
      </c>
    </row>
    <row r="61" spans="1:6" s="14" customFormat="1" x14ac:dyDescent="0.3">
      <c r="A61" s="9" t="s">
        <v>36</v>
      </c>
      <c r="B61" s="15">
        <v>3216255000</v>
      </c>
      <c r="C61" s="15">
        <v>3671255000</v>
      </c>
      <c r="D61" s="15">
        <v>1586648752</v>
      </c>
      <c r="E61" s="15">
        <v>206478885</v>
      </c>
      <c r="F61" s="13">
        <f t="shared" si="0"/>
        <v>1793127637</v>
      </c>
    </row>
    <row r="62" spans="1:6" s="14" customFormat="1" x14ac:dyDescent="0.3">
      <c r="A62" s="9" t="s">
        <v>37</v>
      </c>
      <c r="B62" s="15">
        <v>18639000</v>
      </c>
      <c r="C62" s="15">
        <v>18639000</v>
      </c>
      <c r="D62" s="15">
        <v>10002285</v>
      </c>
      <c r="E62" s="15">
        <v>580100</v>
      </c>
      <c r="F62" s="13">
        <f t="shared" si="0"/>
        <v>10582385</v>
      </c>
    </row>
    <row r="63" spans="1:6" s="14" customFormat="1" x14ac:dyDescent="0.3">
      <c r="A63" s="9" t="s">
        <v>39</v>
      </c>
      <c r="B63" s="15">
        <v>1077800000</v>
      </c>
      <c r="C63" s="15">
        <v>1077800000</v>
      </c>
      <c r="D63" s="15">
        <v>711727410</v>
      </c>
      <c r="E63" s="15">
        <v>97509510</v>
      </c>
      <c r="F63" s="13">
        <f t="shared" si="0"/>
        <v>809236920</v>
      </c>
    </row>
    <row r="64" spans="1:6" s="14" customFormat="1" x14ac:dyDescent="0.3">
      <c r="A64" s="9" t="s">
        <v>40</v>
      </c>
      <c r="B64" s="15">
        <v>300000000</v>
      </c>
      <c r="C64" s="15">
        <v>70000000</v>
      </c>
      <c r="D64" s="15">
        <v>32832910</v>
      </c>
      <c r="E64" s="15">
        <v>7767500</v>
      </c>
      <c r="F64" s="13">
        <f t="shared" si="0"/>
        <v>40600410</v>
      </c>
    </row>
    <row r="65" spans="1:6" s="14" customFormat="1" x14ac:dyDescent="0.3">
      <c r="A65" s="9" t="s">
        <v>41</v>
      </c>
      <c r="B65" s="15">
        <v>9600000</v>
      </c>
      <c r="C65" s="15">
        <v>9600000</v>
      </c>
      <c r="D65" s="15">
        <v>0</v>
      </c>
      <c r="E65" s="15">
        <v>0</v>
      </c>
      <c r="F65" s="13">
        <f t="shared" si="0"/>
        <v>0</v>
      </c>
    </row>
    <row r="66" spans="1:6" s="14" customFormat="1" x14ac:dyDescent="0.3">
      <c r="A66" s="19" t="s">
        <v>42</v>
      </c>
      <c r="B66" s="20">
        <v>700000000</v>
      </c>
      <c r="C66" s="20">
        <v>158000000</v>
      </c>
      <c r="D66" s="20">
        <v>38578660</v>
      </c>
      <c r="E66" s="20">
        <v>19289330</v>
      </c>
      <c r="F66" s="13">
        <f t="shared" si="0"/>
        <v>57867990</v>
      </c>
    </row>
    <row r="67" spans="1:6" s="14" customFormat="1" x14ac:dyDescent="0.3">
      <c r="A67" s="9" t="s">
        <v>43</v>
      </c>
      <c r="B67" s="15">
        <v>15750000</v>
      </c>
      <c r="C67" s="15">
        <v>48750000</v>
      </c>
      <c r="D67" s="15">
        <v>26330348</v>
      </c>
      <c r="E67" s="15">
        <v>6028417</v>
      </c>
      <c r="F67" s="13">
        <f t="shared" si="0"/>
        <v>32358765</v>
      </c>
    </row>
    <row r="68" spans="1:6" s="14" customFormat="1" x14ac:dyDescent="0.3">
      <c r="A68" s="9" t="s">
        <v>44</v>
      </c>
      <c r="B68" s="15">
        <v>24730000</v>
      </c>
      <c r="C68" s="15">
        <v>24730000</v>
      </c>
      <c r="D68" s="15">
        <v>13561853</v>
      </c>
      <c r="E68" s="15">
        <v>0</v>
      </c>
      <c r="F68" s="13">
        <f t="shared" ref="F68:F131" si="1">D68+E68</f>
        <v>13561853</v>
      </c>
    </row>
    <row r="69" spans="1:6" s="14" customFormat="1" x14ac:dyDescent="0.3">
      <c r="A69" s="9" t="s">
        <v>45</v>
      </c>
      <c r="B69" s="15">
        <v>22602000</v>
      </c>
      <c r="C69" s="15">
        <v>22602000</v>
      </c>
      <c r="D69" s="15">
        <v>12194008</v>
      </c>
      <c r="E69" s="15">
        <v>1269700</v>
      </c>
      <c r="F69" s="13">
        <f t="shared" si="1"/>
        <v>13463708</v>
      </c>
    </row>
    <row r="70" spans="1:6" s="14" customFormat="1" x14ac:dyDescent="0.3">
      <c r="A70" s="9" t="s">
        <v>61</v>
      </c>
      <c r="B70" s="15">
        <v>930340000</v>
      </c>
      <c r="C70" s="15">
        <v>1214340000</v>
      </c>
      <c r="D70" s="15">
        <v>506310000</v>
      </c>
      <c r="E70" s="15">
        <v>46200000</v>
      </c>
      <c r="F70" s="13">
        <f t="shared" si="1"/>
        <v>552510000</v>
      </c>
    </row>
    <row r="71" spans="1:6" s="14" customFormat="1" x14ac:dyDescent="0.3">
      <c r="A71" s="9" t="s">
        <v>62</v>
      </c>
      <c r="B71" s="15">
        <v>10135000000</v>
      </c>
      <c r="C71" s="15">
        <v>10135000000</v>
      </c>
      <c r="D71" s="15">
        <v>7207397260</v>
      </c>
      <c r="E71" s="15">
        <v>738814228</v>
      </c>
      <c r="F71" s="13">
        <f t="shared" si="1"/>
        <v>7946211488</v>
      </c>
    </row>
    <row r="72" spans="1:6" s="14" customFormat="1" x14ac:dyDescent="0.3">
      <c r="A72" s="9" t="s">
        <v>47</v>
      </c>
      <c r="B72" s="15">
        <v>4234000000</v>
      </c>
      <c r="C72" s="15">
        <v>4234000000</v>
      </c>
      <c r="D72" s="15">
        <v>4205000000</v>
      </c>
      <c r="E72" s="15">
        <v>15000000</v>
      </c>
      <c r="F72" s="13">
        <f t="shared" si="1"/>
        <v>4220000000</v>
      </c>
    </row>
    <row r="73" spans="1:6" s="14" customFormat="1" x14ac:dyDescent="0.3">
      <c r="A73" s="9" t="s">
        <v>54</v>
      </c>
      <c r="B73" s="15">
        <v>395000000</v>
      </c>
      <c r="C73" s="15">
        <v>395000000</v>
      </c>
      <c r="D73" s="15">
        <v>291535000</v>
      </c>
      <c r="E73" s="15">
        <v>0</v>
      </c>
      <c r="F73" s="13">
        <f t="shared" si="1"/>
        <v>291535000</v>
      </c>
    </row>
    <row r="74" spans="1:6" s="14" customFormat="1" x14ac:dyDescent="0.3">
      <c r="A74" s="9" t="s">
        <v>48</v>
      </c>
      <c r="B74" s="15">
        <v>120351000</v>
      </c>
      <c r="C74" s="15">
        <v>120351000</v>
      </c>
      <c r="D74" s="15">
        <v>34736870</v>
      </c>
      <c r="E74" s="15">
        <v>6149960</v>
      </c>
      <c r="F74" s="13">
        <f t="shared" si="1"/>
        <v>40886830</v>
      </c>
    </row>
    <row r="75" spans="1:6" s="14" customFormat="1" x14ac:dyDescent="0.3">
      <c r="A75" s="9" t="s">
        <v>50</v>
      </c>
      <c r="B75" s="15">
        <v>208301000</v>
      </c>
      <c r="C75" s="15">
        <v>208301000</v>
      </c>
      <c r="D75" s="15">
        <v>98654820</v>
      </c>
      <c r="E75" s="15">
        <v>7215830</v>
      </c>
      <c r="F75" s="13">
        <f t="shared" si="1"/>
        <v>105870650</v>
      </c>
    </row>
    <row r="76" spans="1:6" s="14" customFormat="1" x14ac:dyDescent="0.3">
      <c r="A76" s="9" t="s">
        <v>63</v>
      </c>
      <c r="B76" s="21">
        <v>248793000000</v>
      </c>
      <c r="C76" s="15">
        <v>248793000000</v>
      </c>
      <c r="D76" s="15">
        <v>174435730496</v>
      </c>
      <c r="E76" s="15">
        <v>1931230032</v>
      </c>
      <c r="F76" s="13">
        <f t="shared" si="1"/>
        <v>176366960528</v>
      </c>
    </row>
    <row r="77" spans="1:6" s="14" customFormat="1" x14ac:dyDescent="0.3">
      <c r="A77" s="9" t="s">
        <v>34</v>
      </c>
      <c r="B77" s="15">
        <v>662322000</v>
      </c>
      <c r="C77" s="15">
        <v>662322000</v>
      </c>
      <c r="D77" s="15">
        <v>400382705</v>
      </c>
      <c r="E77" s="15">
        <v>54264590</v>
      </c>
      <c r="F77" s="13">
        <f t="shared" si="1"/>
        <v>454647295</v>
      </c>
    </row>
    <row r="78" spans="1:6" s="14" customFormat="1" x14ac:dyDescent="0.3">
      <c r="A78" s="9" t="s">
        <v>35</v>
      </c>
      <c r="B78" s="15">
        <v>15930000</v>
      </c>
      <c r="C78" s="15">
        <v>15930000</v>
      </c>
      <c r="D78" s="15">
        <v>0</v>
      </c>
      <c r="E78" s="15">
        <v>0</v>
      </c>
      <c r="F78" s="13">
        <f t="shared" si="1"/>
        <v>0</v>
      </c>
    </row>
    <row r="79" spans="1:6" s="14" customFormat="1" x14ac:dyDescent="0.3">
      <c r="A79" s="9" t="s">
        <v>36</v>
      </c>
      <c r="B79" s="15">
        <v>3871058000</v>
      </c>
      <c r="C79" s="15">
        <v>3854058000</v>
      </c>
      <c r="D79" s="15">
        <v>1603641341</v>
      </c>
      <c r="E79" s="15">
        <v>121109306</v>
      </c>
      <c r="F79" s="13">
        <f t="shared" si="1"/>
        <v>1724750647</v>
      </c>
    </row>
    <row r="80" spans="1:6" s="14" customFormat="1" x14ac:dyDescent="0.3">
      <c r="A80" s="9" t="s">
        <v>37</v>
      </c>
      <c r="B80" s="15">
        <v>1000000</v>
      </c>
      <c r="C80" s="15">
        <v>1000000</v>
      </c>
      <c r="D80" s="15">
        <v>511590</v>
      </c>
      <c r="E80" s="15">
        <v>50110</v>
      </c>
      <c r="F80" s="13">
        <f t="shared" si="1"/>
        <v>561700</v>
      </c>
    </row>
    <row r="81" spans="1:6" s="14" customFormat="1" x14ac:dyDescent="0.3">
      <c r="A81" s="9" t="s">
        <v>41</v>
      </c>
      <c r="B81" s="15">
        <v>7800000</v>
      </c>
      <c r="C81" s="15">
        <v>7800000</v>
      </c>
      <c r="D81" s="15">
        <v>0</v>
      </c>
      <c r="E81" s="15">
        <v>0</v>
      </c>
      <c r="F81" s="13">
        <f t="shared" si="1"/>
        <v>0</v>
      </c>
    </row>
    <row r="82" spans="1:6" s="14" customFormat="1" x14ac:dyDescent="0.3">
      <c r="A82" s="9" t="s">
        <v>43</v>
      </c>
      <c r="B82" s="15">
        <v>38401000</v>
      </c>
      <c r="C82" s="15">
        <v>55401000</v>
      </c>
      <c r="D82" s="15">
        <v>30284130</v>
      </c>
      <c r="E82" s="15">
        <v>3880199</v>
      </c>
      <c r="F82" s="13">
        <f t="shared" si="1"/>
        <v>34164329</v>
      </c>
    </row>
    <row r="83" spans="1:6" s="14" customFormat="1" x14ac:dyDescent="0.3">
      <c r="A83" s="9" t="s">
        <v>45</v>
      </c>
      <c r="B83" s="15">
        <v>21609000</v>
      </c>
      <c r="C83" s="15">
        <v>21609000</v>
      </c>
      <c r="D83" s="15">
        <v>10184300</v>
      </c>
      <c r="E83" s="15">
        <v>1348860</v>
      </c>
      <c r="F83" s="13">
        <f t="shared" si="1"/>
        <v>11533160</v>
      </c>
    </row>
    <row r="84" spans="1:6" s="14" customFormat="1" x14ac:dyDescent="0.3">
      <c r="A84" s="9" t="s">
        <v>47</v>
      </c>
      <c r="B84" s="15">
        <v>38532000000</v>
      </c>
      <c r="C84" s="15">
        <v>38532000000</v>
      </c>
      <c r="D84" s="15">
        <v>28742907880</v>
      </c>
      <c r="E84" s="15">
        <v>1746642207</v>
      </c>
      <c r="F84" s="13">
        <f t="shared" si="1"/>
        <v>30489550087</v>
      </c>
    </row>
    <row r="85" spans="1:6" s="14" customFormat="1" x14ac:dyDescent="0.3">
      <c r="A85" s="9" t="s">
        <v>48</v>
      </c>
      <c r="B85" s="15">
        <v>87880000</v>
      </c>
      <c r="C85" s="15">
        <v>87880000</v>
      </c>
      <c r="D85" s="15">
        <v>38818550</v>
      </c>
      <c r="E85" s="15">
        <v>3934760</v>
      </c>
      <c r="F85" s="13">
        <f t="shared" si="1"/>
        <v>42753310</v>
      </c>
    </row>
    <row r="86" spans="1:6" s="14" customFormat="1" x14ac:dyDescent="0.3">
      <c r="A86" s="9" t="s">
        <v>59</v>
      </c>
      <c r="B86" s="15">
        <v>205555000000</v>
      </c>
      <c r="C86" s="15">
        <v>205555000000</v>
      </c>
      <c r="D86" s="15">
        <v>143609000000</v>
      </c>
      <c r="E86" s="15">
        <v>0</v>
      </c>
      <c r="F86" s="13">
        <f t="shared" si="1"/>
        <v>143609000000</v>
      </c>
    </row>
    <row r="87" spans="1:6" s="14" customFormat="1" x14ac:dyDescent="0.3">
      <c r="A87" s="9" t="s">
        <v>18</v>
      </c>
      <c r="B87" s="15">
        <v>23282000000</v>
      </c>
      <c r="C87" s="15">
        <v>23282000000</v>
      </c>
      <c r="D87" s="15">
        <v>11636728709</v>
      </c>
      <c r="E87" s="15">
        <v>2261640680</v>
      </c>
      <c r="F87" s="13">
        <f t="shared" si="1"/>
        <v>13898369389</v>
      </c>
    </row>
    <row r="88" spans="1:6" s="14" customFormat="1" x14ac:dyDescent="0.3">
      <c r="A88" s="9" t="s">
        <v>64</v>
      </c>
      <c r="B88" s="15">
        <v>23282000000</v>
      </c>
      <c r="C88" s="15">
        <v>23282000000</v>
      </c>
      <c r="D88" s="15">
        <v>11636728709</v>
      </c>
      <c r="E88" s="15">
        <v>2261640680</v>
      </c>
      <c r="F88" s="13">
        <f t="shared" si="1"/>
        <v>13898369389</v>
      </c>
    </row>
    <row r="89" spans="1:6" s="14" customFormat="1" x14ac:dyDescent="0.3">
      <c r="A89" s="9" t="s">
        <v>65</v>
      </c>
      <c r="B89" s="15">
        <v>12542000000</v>
      </c>
      <c r="C89" s="15">
        <v>12542000000</v>
      </c>
      <c r="D89" s="15">
        <v>7456729942</v>
      </c>
      <c r="E89" s="15">
        <v>960537461</v>
      </c>
      <c r="F89" s="13">
        <f t="shared" si="1"/>
        <v>8417267403</v>
      </c>
    </row>
    <row r="90" spans="1:6" s="14" customFormat="1" x14ac:dyDescent="0.3">
      <c r="A90" s="9" t="s">
        <v>66</v>
      </c>
      <c r="B90" s="15">
        <v>12371055000</v>
      </c>
      <c r="C90" s="15">
        <v>12371055000</v>
      </c>
      <c r="D90" s="15">
        <v>7433679742</v>
      </c>
      <c r="E90" s="15">
        <v>960537461</v>
      </c>
      <c r="F90" s="13">
        <f t="shared" si="1"/>
        <v>8394217203</v>
      </c>
    </row>
    <row r="91" spans="1:6" s="14" customFormat="1" x14ac:dyDescent="0.3">
      <c r="A91" s="9" t="s">
        <v>67</v>
      </c>
      <c r="B91" s="15">
        <v>170945000</v>
      </c>
      <c r="C91" s="15">
        <v>170945000</v>
      </c>
      <c r="D91" s="15">
        <v>23050200</v>
      </c>
      <c r="E91" s="15">
        <v>0</v>
      </c>
      <c r="F91" s="13">
        <f t="shared" si="1"/>
        <v>23050200</v>
      </c>
    </row>
    <row r="92" spans="1:6" s="14" customFormat="1" x14ac:dyDescent="0.3">
      <c r="A92" s="9" t="s">
        <v>68</v>
      </c>
      <c r="B92" s="15">
        <v>8696000000</v>
      </c>
      <c r="C92" s="15">
        <v>8696000000</v>
      </c>
      <c r="D92" s="15">
        <v>3319562119</v>
      </c>
      <c r="E92" s="15">
        <v>1144064998</v>
      </c>
      <c r="F92" s="13">
        <f t="shared" si="1"/>
        <v>4463627117</v>
      </c>
    </row>
    <row r="93" spans="1:6" s="14" customFormat="1" x14ac:dyDescent="0.3">
      <c r="A93" s="9" t="s">
        <v>34</v>
      </c>
      <c r="B93" s="15">
        <v>1032000000</v>
      </c>
      <c r="C93" s="15">
        <v>1032000000</v>
      </c>
      <c r="D93" s="15">
        <v>681544380</v>
      </c>
      <c r="E93" s="15">
        <v>84563413</v>
      </c>
      <c r="F93" s="13">
        <f t="shared" si="1"/>
        <v>766107793</v>
      </c>
    </row>
    <row r="94" spans="1:6" s="14" customFormat="1" x14ac:dyDescent="0.3">
      <c r="A94" s="9" t="s">
        <v>35</v>
      </c>
      <c r="B94" s="15">
        <v>7600000</v>
      </c>
      <c r="C94" s="15">
        <v>7600000</v>
      </c>
      <c r="D94" s="15">
        <v>0</v>
      </c>
      <c r="E94" s="15">
        <v>0</v>
      </c>
      <c r="F94" s="13">
        <f t="shared" si="1"/>
        <v>0</v>
      </c>
    </row>
    <row r="95" spans="1:6" s="14" customFormat="1" x14ac:dyDescent="0.3">
      <c r="A95" s="9" t="s">
        <v>36</v>
      </c>
      <c r="B95" s="15">
        <v>1220772000</v>
      </c>
      <c r="C95" s="15">
        <v>1105772000</v>
      </c>
      <c r="D95" s="15">
        <v>450070209</v>
      </c>
      <c r="E95" s="15">
        <v>151695693</v>
      </c>
      <c r="F95" s="13">
        <f t="shared" si="1"/>
        <v>601765902</v>
      </c>
    </row>
    <row r="96" spans="1:6" s="14" customFormat="1" x14ac:dyDescent="0.3">
      <c r="A96" s="9" t="s">
        <v>37</v>
      </c>
      <c r="B96" s="15">
        <v>2349000000</v>
      </c>
      <c r="C96" s="15">
        <v>2349000000</v>
      </c>
      <c r="D96" s="15">
        <v>408504644</v>
      </c>
      <c r="E96" s="15">
        <v>672521610</v>
      </c>
      <c r="F96" s="13">
        <f t="shared" si="1"/>
        <v>1081026254</v>
      </c>
    </row>
    <row r="97" spans="1:6" s="14" customFormat="1" x14ac:dyDescent="0.3">
      <c r="A97" s="9" t="s">
        <v>51</v>
      </c>
      <c r="B97" s="15">
        <v>7000000</v>
      </c>
      <c r="C97" s="15">
        <v>7000000</v>
      </c>
      <c r="D97" s="15">
        <v>1496400</v>
      </c>
      <c r="E97" s="15">
        <v>0</v>
      </c>
      <c r="F97" s="13">
        <f t="shared" si="1"/>
        <v>1496400</v>
      </c>
    </row>
    <row r="98" spans="1:6" s="14" customFormat="1" x14ac:dyDescent="0.3">
      <c r="A98" s="9" t="s">
        <v>38</v>
      </c>
      <c r="B98" s="15">
        <v>4448000</v>
      </c>
      <c r="C98" s="15">
        <v>4448000</v>
      </c>
      <c r="D98" s="15">
        <v>1708450</v>
      </c>
      <c r="E98" s="15">
        <v>54100</v>
      </c>
      <c r="F98" s="13">
        <f t="shared" si="1"/>
        <v>1762550</v>
      </c>
    </row>
    <row r="99" spans="1:6" s="14" customFormat="1" x14ac:dyDescent="0.3">
      <c r="A99" s="9" t="s">
        <v>39</v>
      </c>
      <c r="B99" s="15">
        <v>161000000</v>
      </c>
      <c r="C99" s="15">
        <v>161000000</v>
      </c>
      <c r="D99" s="15">
        <v>25502572</v>
      </c>
      <c r="E99" s="15">
        <v>20230000</v>
      </c>
      <c r="F99" s="13">
        <f t="shared" si="1"/>
        <v>45732572</v>
      </c>
    </row>
    <row r="100" spans="1:6" s="14" customFormat="1" x14ac:dyDescent="0.3">
      <c r="A100" s="9" t="s">
        <v>53</v>
      </c>
      <c r="B100" s="15">
        <v>87000000</v>
      </c>
      <c r="C100" s="15">
        <v>87000000</v>
      </c>
      <c r="D100" s="15">
        <v>62801624</v>
      </c>
      <c r="E100" s="15">
        <v>1768257</v>
      </c>
      <c r="F100" s="13">
        <f t="shared" si="1"/>
        <v>64569881</v>
      </c>
    </row>
    <row r="101" spans="1:6" s="14" customFormat="1" x14ac:dyDescent="0.3">
      <c r="A101" s="9" t="s">
        <v>40</v>
      </c>
      <c r="B101" s="15">
        <v>275000000</v>
      </c>
      <c r="C101" s="15">
        <v>255000000</v>
      </c>
      <c r="D101" s="15">
        <v>187750570</v>
      </c>
      <c r="E101" s="15">
        <v>14454200</v>
      </c>
      <c r="F101" s="13">
        <f t="shared" si="1"/>
        <v>202204770</v>
      </c>
    </row>
    <row r="102" spans="1:6" s="14" customFormat="1" x14ac:dyDescent="0.3">
      <c r="A102" s="9" t="s">
        <v>41</v>
      </c>
      <c r="B102" s="15">
        <v>416000000</v>
      </c>
      <c r="C102" s="15">
        <v>416000000</v>
      </c>
      <c r="D102" s="15">
        <v>234997082</v>
      </c>
      <c r="E102" s="15">
        <v>20372740</v>
      </c>
      <c r="F102" s="13">
        <f t="shared" si="1"/>
        <v>255369822</v>
      </c>
    </row>
    <row r="103" spans="1:6" s="14" customFormat="1" x14ac:dyDescent="0.3">
      <c r="A103" s="9" t="s">
        <v>69</v>
      </c>
      <c r="B103" s="15">
        <v>1565000000</v>
      </c>
      <c r="C103" s="15">
        <v>1665000000</v>
      </c>
      <c r="D103" s="15">
        <v>965846084</v>
      </c>
      <c r="E103" s="15">
        <v>139381544</v>
      </c>
      <c r="F103" s="13">
        <f t="shared" si="1"/>
        <v>1105227628</v>
      </c>
    </row>
    <row r="104" spans="1:6" s="14" customFormat="1" x14ac:dyDescent="0.3">
      <c r="A104" s="9" t="s">
        <v>70</v>
      </c>
      <c r="B104" s="15">
        <v>27677000</v>
      </c>
      <c r="C104" s="15">
        <v>27677000</v>
      </c>
      <c r="D104" s="15">
        <v>13017450</v>
      </c>
      <c r="E104" s="15">
        <v>1438570</v>
      </c>
      <c r="F104" s="13">
        <f t="shared" si="1"/>
        <v>14456020</v>
      </c>
    </row>
    <row r="105" spans="1:6" s="14" customFormat="1" x14ac:dyDescent="0.3">
      <c r="A105" s="9" t="s">
        <v>43</v>
      </c>
      <c r="B105" s="15">
        <v>31848000</v>
      </c>
      <c r="C105" s="15">
        <v>66848000</v>
      </c>
      <c r="D105" s="15">
        <v>49926837</v>
      </c>
      <c r="E105" s="15">
        <v>4025002</v>
      </c>
      <c r="F105" s="13">
        <f t="shared" si="1"/>
        <v>53951839</v>
      </c>
    </row>
    <row r="106" spans="1:6" s="14" customFormat="1" x14ac:dyDescent="0.3">
      <c r="A106" s="9" t="s">
        <v>44</v>
      </c>
      <c r="B106" s="15">
        <v>33083000</v>
      </c>
      <c r="C106" s="15">
        <v>33083000</v>
      </c>
      <c r="D106" s="15">
        <v>23941198</v>
      </c>
      <c r="E106" s="15">
        <v>8518651</v>
      </c>
      <c r="F106" s="13">
        <f t="shared" si="1"/>
        <v>32459849</v>
      </c>
    </row>
    <row r="107" spans="1:6" s="14" customFormat="1" x14ac:dyDescent="0.3">
      <c r="A107" s="9" t="s">
        <v>45</v>
      </c>
      <c r="B107" s="15">
        <v>39270000</v>
      </c>
      <c r="C107" s="15">
        <v>39270000</v>
      </c>
      <c r="D107" s="15">
        <v>15922559</v>
      </c>
      <c r="E107" s="15">
        <v>902770</v>
      </c>
      <c r="F107" s="13">
        <f t="shared" si="1"/>
        <v>16825329</v>
      </c>
    </row>
    <row r="108" spans="1:6" s="14" customFormat="1" x14ac:dyDescent="0.3">
      <c r="A108" s="9" t="s">
        <v>71</v>
      </c>
      <c r="B108" s="15">
        <v>90202000</v>
      </c>
      <c r="C108" s="15">
        <v>90202000</v>
      </c>
      <c r="D108" s="15">
        <v>46239100</v>
      </c>
      <c r="E108" s="15">
        <v>7084878</v>
      </c>
      <c r="F108" s="13">
        <f t="shared" si="1"/>
        <v>53323978</v>
      </c>
    </row>
    <row r="109" spans="1:6" s="14" customFormat="1" x14ac:dyDescent="0.3">
      <c r="A109" s="9" t="s">
        <v>72</v>
      </c>
      <c r="B109" s="15">
        <v>121200000</v>
      </c>
      <c r="C109" s="15">
        <v>121200000</v>
      </c>
      <c r="D109" s="15">
        <v>79200000</v>
      </c>
      <c r="E109" s="15">
        <v>9900000</v>
      </c>
      <c r="F109" s="13">
        <f t="shared" si="1"/>
        <v>89100000</v>
      </c>
    </row>
    <row r="110" spans="1:6" s="14" customFormat="1" x14ac:dyDescent="0.3">
      <c r="A110" s="9" t="s">
        <v>48</v>
      </c>
      <c r="B110" s="15">
        <v>191900000</v>
      </c>
      <c r="C110" s="15">
        <v>191900000</v>
      </c>
      <c r="D110" s="15">
        <v>53989560</v>
      </c>
      <c r="E110" s="15">
        <v>7068570</v>
      </c>
      <c r="F110" s="13">
        <f t="shared" si="1"/>
        <v>61058130</v>
      </c>
    </row>
    <row r="111" spans="1:6" s="14" customFormat="1" x14ac:dyDescent="0.3">
      <c r="A111" s="9" t="s">
        <v>49</v>
      </c>
      <c r="B111" s="15">
        <v>985000000</v>
      </c>
      <c r="C111" s="15">
        <v>985000000</v>
      </c>
      <c r="D111" s="15">
        <v>0</v>
      </c>
      <c r="E111" s="15">
        <v>0</v>
      </c>
      <c r="F111" s="13">
        <f t="shared" si="1"/>
        <v>0</v>
      </c>
    </row>
    <row r="112" spans="1:6" s="14" customFormat="1" x14ac:dyDescent="0.3">
      <c r="A112" s="9" t="s">
        <v>50</v>
      </c>
      <c r="B112" s="15">
        <v>51000000</v>
      </c>
      <c r="C112" s="15">
        <v>51000000</v>
      </c>
      <c r="D112" s="15">
        <v>17103400</v>
      </c>
      <c r="E112" s="15">
        <v>85000</v>
      </c>
      <c r="F112" s="13">
        <f t="shared" si="1"/>
        <v>17188400</v>
      </c>
    </row>
    <row r="113" spans="1:6" s="14" customFormat="1" x14ac:dyDescent="0.3">
      <c r="A113" s="9" t="s">
        <v>73</v>
      </c>
      <c r="B113" s="15">
        <v>362000000</v>
      </c>
      <c r="C113" s="15">
        <v>362000000</v>
      </c>
      <c r="D113" s="15">
        <v>221339065</v>
      </c>
      <c r="E113" s="15">
        <v>-16259388</v>
      </c>
      <c r="F113" s="13">
        <f t="shared" si="1"/>
        <v>205079677</v>
      </c>
    </row>
    <row r="114" spans="1:6" s="14" customFormat="1" x14ac:dyDescent="0.3">
      <c r="A114" s="9" t="s">
        <v>35</v>
      </c>
      <c r="B114" s="15">
        <v>9400000</v>
      </c>
      <c r="C114" s="15">
        <v>9400000</v>
      </c>
      <c r="D114" s="15">
        <v>2827840</v>
      </c>
      <c r="E114" s="15">
        <v>0</v>
      </c>
      <c r="F114" s="13">
        <f t="shared" si="1"/>
        <v>2827840</v>
      </c>
    </row>
    <row r="115" spans="1:6" s="14" customFormat="1" x14ac:dyDescent="0.3">
      <c r="A115" s="9" t="s">
        <v>36</v>
      </c>
      <c r="B115" s="15">
        <v>292215000</v>
      </c>
      <c r="C115" s="15">
        <v>292215000</v>
      </c>
      <c r="D115" s="15">
        <v>174810600</v>
      </c>
      <c r="E115" s="15">
        <v>-22078200</v>
      </c>
      <c r="F115" s="13">
        <f t="shared" si="1"/>
        <v>152732400</v>
      </c>
    </row>
    <row r="116" spans="1:6" s="14" customFormat="1" x14ac:dyDescent="0.3">
      <c r="A116" s="9" t="s">
        <v>37</v>
      </c>
      <c r="B116" s="15">
        <v>1000000</v>
      </c>
      <c r="C116" s="15">
        <v>1000000</v>
      </c>
      <c r="D116" s="15">
        <v>69670</v>
      </c>
      <c r="E116" s="15">
        <v>205380</v>
      </c>
      <c r="F116" s="13">
        <f t="shared" si="1"/>
        <v>275050</v>
      </c>
    </row>
    <row r="117" spans="1:6" s="14" customFormat="1" x14ac:dyDescent="0.3">
      <c r="A117" s="9" t="s">
        <v>38</v>
      </c>
      <c r="B117" s="15">
        <v>3750000</v>
      </c>
      <c r="C117" s="15">
        <v>3750000</v>
      </c>
      <c r="D117" s="15">
        <v>1851900</v>
      </c>
      <c r="E117" s="15">
        <v>153400</v>
      </c>
      <c r="F117" s="13">
        <f t="shared" si="1"/>
        <v>2005300</v>
      </c>
    </row>
    <row r="118" spans="1:6" s="14" customFormat="1" x14ac:dyDescent="0.3">
      <c r="A118" s="9" t="s">
        <v>43</v>
      </c>
      <c r="B118" s="15">
        <v>45274000</v>
      </c>
      <c r="C118" s="15">
        <v>45274000</v>
      </c>
      <c r="D118" s="15">
        <v>35553165</v>
      </c>
      <c r="E118" s="15">
        <v>4329502</v>
      </c>
      <c r="F118" s="13">
        <f t="shared" si="1"/>
        <v>39882667</v>
      </c>
    </row>
    <row r="119" spans="1:6" s="14" customFormat="1" x14ac:dyDescent="0.3">
      <c r="A119" s="9" t="s">
        <v>45</v>
      </c>
      <c r="B119" s="15">
        <v>10361000</v>
      </c>
      <c r="C119" s="15">
        <v>10361000</v>
      </c>
      <c r="D119" s="15">
        <v>6225890</v>
      </c>
      <c r="E119" s="15">
        <v>1130530</v>
      </c>
      <c r="F119" s="13">
        <f t="shared" si="1"/>
        <v>7356420</v>
      </c>
    </row>
    <row r="120" spans="1:6" s="14" customFormat="1" x14ac:dyDescent="0.3">
      <c r="A120" s="9" t="s">
        <v>74</v>
      </c>
      <c r="B120" s="15">
        <v>1682000000</v>
      </c>
      <c r="C120" s="15">
        <v>1682000000</v>
      </c>
      <c r="D120" s="15">
        <v>639097583</v>
      </c>
      <c r="E120" s="15">
        <v>173297609</v>
      </c>
      <c r="F120" s="13">
        <f t="shared" si="1"/>
        <v>812395192</v>
      </c>
    </row>
    <row r="121" spans="1:6" s="14" customFormat="1" x14ac:dyDescent="0.3">
      <c r="A121" s="9" t="s">
        <v>34</v>
      </c>
      <c r="B121" s="15">
        <v>218708000</v>
      </c>
      <c r="C121" s="15">
        <v>218708000</v>
      </c>
      <c r="D121" s="15">
        <v>173695206</v>
      </c>
      <c r="E121" s="15">
        <v>22250774</v>
      </c>
      <c r="F121" s="13">
        <f t="shared" si="1"/>
        <v>195945980</v>
      </c>
    </row>
    <row r="122" spans="1:6" s="14" customFormat="1" x14ac:dyDescent="0.3">
      <c r="A122" s="9" t="s">
        <v>36</v>
      </c>
      <c r="B122" s="15">
        <v>284774000</v>
      </c>
      <c r="C122" s="15">
        <v>39774000</v>
      </c>
      <c r="D122" s="15">
        <v>37588654</v>
      </c>
      <c r="E122" s="15">
        <v>2156000</v>
      </c>
      <c r="F122" s="13">
        <f t="shared" si="1"/>
        <v>39744654</v>
      </c>
    </row>
    <row r="123" spans="1:6" s="14" customFormat="1" x14ac:dyDescent="0.3">
      <c r="A123" s="9" t="s">
        <v>37</v>
      </c>
      <c r="B123" s="15">
        <v>33115000</v>
      </c>
      <c r="C123" s="15">
        <v>48115000</v>
      </c>
      <c r="D123" s="15">
        <v>19904030</v>
      </c>
      <c r="E123" s="15">
        <v>2532920</v>
      </c>
      <c r="F123" s="13">
        <f t="shared" si="1"/>
        <v>22436950</v>
      </c>
    </row>
    <row r="124" spans="1:6" s="14" customFormat="1" x14ac:dyDescent="0.3">
      <c r="A124" s="9" t="s">
        <v>39</v>
      </c>
      <c r="B124" s="15">
        <v>66000000</v>
      </c>
      <c r="C124" s="15">
        <v>66000000</v>
      </c>
      <c r="D124" s="15">
        <v>49665000</v>
      </c>
      <c r="E124" s="15">
        <v>6435000</v>
      </c>
      <c r="F124" s="13">
        <f t="shared" si="1"/>
        <v>56100000</v>
      </c>
    </row>
    <row r="125" spans="1:6" s="14" customFormat="1" x14ac:dyDescent="0.3">
      <c r="A125" s="9" t="s">
        <v>69</v>
      </c>
      <c r="B125" s="15">
        <v>942216000</v>
      </c>
      <c r="C125" s="15">
        <v>1092216000</v>
      </c>
      <c r="D125" s="15">
        <v>329300333</v>
      </c>
      <c r="E125" s="15">
        <v>137875855</v>
      </c>
      <c r="F125" s="13">
        <f t="shared" si="1"/>
        <v>467176188</v>
      </c>
    </row>
    <row r="126" spans="1:6" s="14" customFormat="1" x14ac:dyDescent="0.3">
      <c r="A126" s="9" t="s">
        <v>45</v>
      </c>
      <c r="B126" s="15">
        <v>760000</v>
      </c>
      <c r="C126" s="15">
        <v>760000</v>
      </c>
      <c r="D126" s="15">
        <v>294920</v>
      </c>
      <c r="E126" s="15">
        <v>157820</v>
      </c>
      <c r="F126" s="13">
        <f t="shared" si="1"/>
        <v>452740</v>
      </c>
    </row>
    <row r="127" spans="1:6" s="14" customFormat="1" x14ac:dyDescent="0.3">
      <c r="A127" s="9" t="s">
        <v>61</v>
      </c>
      <c r="B127" s="15">
        <v>38000000</v>
      </c>
      <c r="C127" s="15">
        <v>118000000</v>
      </c>
      <c r="D127" s="15">
        <v>2900000</v>
      </c>
      <c r="E127" s="15">
        <v>0</v>
      </c>
      <c r="F127" s="13">
        <f t="shared" si="1"/>
        <v>2900000</v>
      </c>
    </row>
    <row r="128" spans="1:6" s="14" customFormat="1" x14ac:dyDescent="0.3">
      <c r="A128" s="9" t="s">
        <v>48</v>
      </c>
      <c r="B128" s="15">
        <v>41292000</v>
      </c>
      <c r="C128" s="15">
        <v>41292000</v>
      </c>
      <c r="D128" s="15">
        <v>12551540</v>
      </c>
      <c r="E128" s="15">
        <v>1889240</v>
      </c>
      <c r="F128" s="13">
        <f t="shared" si="1"/>
        <v>14440780</v>
      </c>
    </row>
    <row r="129" spans="1:6" s="14" customFormat="1" x14ac:dyDescent="0.3">
      <c r="A129" s="9" t="s">
        <v>50</v>
      </c>
      <c r="B129" s="15">
        <v>57135000</v>
      </c>
      <c r="C129" s="15">
        <v>57135000</v>
      </c>
      <c r="D129" s="15">
        <v>13197900</v>
      </c>
      <c r="E129" s="15">
        <v>0</v>
      </c>
      <c r="F129" s="13">
        <f t="shared" si="1"/>
        <v>13197900</v>
      </c>
    </row>
    <row r="130" spans="1:6" s="14" customFormat="1" x14ac:dyDescent="0.3">
      <c r="A130" s="9" t="s">
        <v>75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76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si="1"/>
        <v>0</v>
      </c>
    </row>
    <row r="132" spans="1:6" s="14" customFormat="1" x14ac:dyDescent="0.3">
      <c r="A132" s="9" t="s">
        <v>77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ref="F132:F138" si="2">D132+E132</f>
        <v>0</v>
      </c>
    </row>
    <row r="133" spans="1:6" s="14" customFormat="1" x14ac:dyDescent="0.3">
      <c r="A133" s="9" t="s">
        <v>78</v>
      </c>
      <c r="B133" s="15">
        <v>17895000000</v>
      </c>
      <c r="C133" s="15">
        <v>17895000000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22</v>
      </c>
      <c r="B134" s="15">
        <v>113875000000</v>
      </c>
      <c r="C134" s="15">
        <v>113875000000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79</v>
      </c>
      <c r="B135" s="15">
        <v>113875000000</v>
      </c>
      <c r="C135" s="15">
        <v>113875000000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80</v>
      </c>
      <c r="B136" s="15">
        <v>113875000000</v>
      </c>
      <c r="C136" s="15">
        <v>113875000000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9" t="s">
        <v>81</v>
      </c>
      <c r="B137" s="15">
        <v>113875000000</v>
      </c>
      <c r="C137" s="15">
        <v>113875000000</v>
      </c>
      <c r="D137" s="15">
        <v>0</v>
      </c>
      <c r="E137" s="15">
        <v>0</v>
      </c>
      <c r="F137" s="13">
        <f t="shared" si="2"/>
        <v>0</v>
      </c>
    </row>
    <row r="138" spans="1:6" s="14" customFormat="1" x14ac:dyDescent="0.3">
      <c r="A138" s="16" t="s">
        <v>82</v>
      </c>
      <c r="B138" s="17">
        <v>539637000000</v>
      </c>
      <c r="C138" s="17">
        <v>539637000000</v>
      </c>
      <c r="D138" s="17">
        <v>287271060861</v>
      </c>
      <c r="E138" s="17">
        <v>9884475502</v>
      </c>
      <c r="F138" s="17">
        <f t="shared" si="2"/>
        <v>297155536363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지출</vt:lpstr>
      <vt:lpstr>Sheet1</vt:lpstr>
      <vt:lpstr>지출!Print_Area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2023-10-04T05:46:05Z</dcterms:modified>
</cp:coreProperties>
</file>